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I кв 2007" sheetId="1" r:id="rId1"/>
    <sheet name="II кв 2007" sheetId="2" r:id="rId2"/>
    <sheet name="III кв 2007" sheetId="3" r:id="rId3"/>
    <sheet name="IV кв 2007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<sst xmlns="http://schemas.openxmlformats.org/spreadsheetml/2006/main" count="380" uniqueCount="90">
  <si>
    <t>Утверждена</t>
  </si>
  <si>
    <t>010</t>
  </si>
  <si>
    <t>020</t>
  </si>
  <si>
    <t>030</t>
  </si>
  <si>
    <t>040</t>
  </si>
  <si>
    <t>050</t>
  </si>
  <si>
    <t>060</t>
  </si>
  <si>
    <t>070</t>
  </si>
  <si>
    <t>Подпись уполномоченного лица</t>
  </si>
  <si>
    <t>Код строки</t>
  </si>
  <si>
    <t>ООО "УК "МЕТРОПОЛЬ"</t>
  </si>
  <si>
    <t>1</t>
  </si>
  <si>
    <t>011</t>
  </si>
  <si>
    <t>012</t>
  </si>
  <si>
    <t>013</t>
  </si>
  <si>
    <t>014</t>
  </si>
  <si>
    <t>Удержано средств для возмещения    необходимых расходов управляющей компании по инвестированию средств пенсионных накоплений, всего</t>
  </si>
  <si>
    <t>Наименование показателя</t>
  </si>
  <si>
    <t>Доход  от  инвестирования  средств  пенсионных  накоплений, всего</t>
  </si>
  <si>
    <t>В том числе:</t>
  </si>
  <si>
    <t>- финансовый результат от реализации активов</t>
  </si>
  <si>
    <t>- дивиденды и проценты (доход) по ценным бумагам</t>
  </si>
  <si>
    <t>- финансовый результат от переоценки активов</t>
  </si>
  <si>
    <t>- другие виды доходов  от операций по  инвестированию  средств  пенсионных  накоплений</t>
  </si>
  <si>
    <t>015</t>
  </si>
  <si>
    <t>021</t>
  </si>
  <si>
    <t>- оплата услуг специализированного депозитария</t>
  </si>
  <si>
    <t>022</t>
  </si>
  <si>
    <t>- оплата услуг профессиональных участников рынка ценных бумаг (брокеров, дилеров, организаторов торговли и др.)</t>
  </si>
  <si>
    <t>023</t>
  </si>
  <si>
    <t>024</t>
  </si>
  <si>
    <t>- оплата услуг аудитора</t>
  </si>
  <si>
    <t>- расходы на обязательное страхование</t>
  </si>
  <si>
    <t>025</t>
  </si>
  <si>
    <t>- оплата прочих услуг</t>
  </si>
  <si>
    <t>Вознаграждение управляющей компании*</t>
  </si>
  <si>
    <t xml:space="preserve">    2.  Показатели величин расходов и вознаграждения</t>
  </si>
  <si>
    <t>В том числе переданные:</t>
  </si>
  <si>
    <t>в январе</t>
  </si>
  <si>
    <t>в феврале</t>
  </si>
  <si>
    <t>в марте</t>
  </si>
  <si>
    <t>в апреле</t>
  </si>
  <si>
    <t xml:space="preserve">в мае </t>
  </si>
  <si>
    <t>в июне</t>
  </si>
  <si>
    <t>в июле</t>
  </si>
  <si>
    <t>в августе</t>
  </si>
  <si>
    <t>в сентябре</t>
  </si>
  <si>
    <t>в октябре</t>
  </si>
  <si>
    <t>в ноябре</t>
  </si>
  <si>
    <t>в декабре</t>
  </si>
  <si>
    <t>Экономия/перерасход по возмещению необходимых расходов  управляющей компании (строки 030-040)</t>
  </si>
  <si>
    <t>080</t>
  </si>
  <si>
    <t>Фактическая стоимость предоставленных  услуг, оказываемых специализированным депозитарием.</t>
  </si>
  <si>
    <t>Предельный размер оплаты услуг, оказываемых специализированным депозитарием.</t>
  </si>
  <si>
    <t>Экономия/перерасход по оплате услуг специализированного депозитария (строки 060-070)</t>
  </si>
  <si>
    <t>090</t>
  </si>
  <si>
    <t>в процентах от среднегодовой стоимости чистых активов</t>
  </si>
  <si>
    <t>100</t>
  </si>
  <si>
    <t>в процентах к доходу от инвестирования средств пенсионных накоплений</t>
  </si>
  <si>
    <t xml:space="preserve"> 1. Структура доходов и расходов по инвестированию средств пенсионных накоплений</t>
  </si>
  <si>
    <t>Доход от инвестирования средств пенсионных накоплений, всего (руб.)</t>
  </si>
  <si>
    <t>-  проценты (доход) по банковским депозитам и средствам на счетах в кредитных организациях</t>
  </si>
  <si>
    <t xml:space="preserve">специализированного депозитария          </t>
  </si>
  <si>
    <t>Заместитель Генерального директора</t>
  </si>
  <si>
    <t>Захаров А.К.</t>
  </si>
  <si>
    <t>в процентах от среднегодовой  стоимости чистых активов</t>
  </si>
  <si>
    <t>ИНН / КПП</t>
  </si>
  <si>
    <t>ФОРМА ОТЧЕТА</t>
  </si>
  <si>
    <t xml:space="preserve">Средняя стоимость чистых активов, без учета вновь переданных средств </t>
  </si>
  <si>
    <t>Сумма вновь переданных средств,  итого</t>
  </si>
  <si>
    <t xml:space="preserve">Предельный размер необходимых расходов управляющей компании по инвестированию средств пенсионных накоплений </t>
  </si>
  <si>
    <t xml:space="preserve">Фактически понесенные расходы управляющей компании по инвестированию средств пенсионных накоплений  </t>
  </si>
  <si>
    <t xml:space="preserve">полное фирменное наименование управляющей компании </t>
  </si>
  <si>
    <t xml:space="preserve">номер, дата договора доверительного управления, наименование инвестиционного портфеля </t>
  </si>
  <si>
    <t xml:space="preserve">  О ДОХОДАХ  ОТ  ИНВЕСТИРОВАНИЯ СРЕДСТВ ПЕНСИОННЫХ НАКОПЛЕНИЙ</t>
  </si>
  <si>
    <t>*указывается в отчете  за  IV квартал</t>
  </si>
  <si>
    <t>по финансовым рынкам</t>
  </si>
  <si>
    <t>от 15 ноября 2005г. N 05-63/пз-н</t>
  </si>
  <si>
    <t>приказом Федеральной службы</t>
  </si>
  <si>
    <t xml:space="preserve">22-03У027 от 08/10/2003 года, б/н </t>
  </si>
  <si>
    <t>За отчетный квартал  (тыс. руб.)</t>
  </si>
  <si>
    <t>Накопительным итогом с начала года  (тыс. руб.)</t>
  </si>
  <si>
    <t>7706285907 / 770601001</t>
  </si>
  <si>
    <t>Накопительным итогом с начала года (тыс. руб.)</t>
  </si>
  <si>
    <t>Вознаграждение управляющей компании (руб) *</t>
  </si>
  <si>
    <t>Общество с ограниченной ответственностью "Управляющая компания "МЕТРОПОЛЬ"  Д.У. средствами пенсионных накоплений</t>
  </si>
  <si>
    <t xml:space="preserve">                   за     I   квартал     2007   г.</t>
  </si>
  <si>
    <t xml:space="preserve">                   за     II   квартал     2007   г.</t>
  </si>
  <si>
    <t xml:space="preserve">                   за     III   квартал     2007   г.</t>
  </si>
  <si>
    <t xml:space="preserve">                   за     IV  квартал     2007  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</si>
</sst>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%"/>
    <numFmt numFmtId="177" formatCode="0.0"/>
    <numFmt numFmtId="178" formatCode="#,##0.000"/>
    <numFmt numFmtId="179" formatCode="#,##0.0000"/>
    <numFmt numFmtId="180" formatCode="#,##0.00000"/>
    <numFmt numFmtId="181" formatCode="0.0000"/>
    <numFmt numFmtId="182" formatCode="0.000"/>
    <numFmt numFmtId="183" formatCode="#,##0.0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0.00000"/>
    <numFmt numFmtId="188" formatCode="0.000000"/>
    <numFmt numFmtId="189" formatCode="#,##0.000000"/>
  </numFmts>
  <fonts count="1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71" fontId="1" fillId="0" borderId="0" xfId="2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49" fontId="3" fillId="0" borderId="3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79" fontId="3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80" fontId="3" fillId="0" borderId="2" xfId="0" applyNumberFormat="1" applyFont="1" applyBorder="1" applyAlignment="1">
      <alignment vertical="center"/>
    </xf>
    <xf numFmtId="180" fontId="3" fillId="0" borderId="2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/>
    </xf>
    <xf numFmtId="180" fontId="3" fillId="0" borderId="0" xfId="0" applyNumberFormat="1" applyFont="1" applyAlignment="1">
      <alignment vertical="center"/>
    </xf>
    <xf numFmtId="180" fontId="3" fillId="0" borderId="2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180" fontId="3" fillId="0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180" fontId="3" fillId="2" borderId="2" xfId="0" applyNumberFormat="1" applyFont="1" applyFill="1" applyBorder="1" applyAlignment="1">
      <alignment vertical="center"/>
    </xf>
    <xf numFmtId="180" fontId="3" fillId="2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71" fontId="3" fillId="0" borderId="2" xfId="2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6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hevtsova_n\Local%20Settings\Temporary%20Internet%20Files\OLKA\&#1054;&#1058;&#1063;&#1045;&#1058;%20&#1055;&#1045;&#1053;%20&#1053;&#1040;&#1050;&#1054;&#1055;&#1051;&#1045;&#1053;&#1048;&#1071;%20IV%20&#1082;&#1074;%202007%20%20&#1054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 № 2  "/>
      <sheetName val="ф. № 3 (1.2)"/>
    </sheetNames>
    <sheetDataSet>
      <sheetData sheetId="0">
        <row r="21">
          <cell r="D21">
            <v>971.91011</v>
          </cell>
        </row>
        <row r="24">
          <cell r="C24">
            <v>97.19101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F23" sqref="F23"/>
    </sheetView>
  </sheetViews>
  <sheetFormatPr defaultColWidth="9.140625" defaultRowHeight="12.75"/>
  <cols>
    <col min="1" max="1" width="41.8515625" style="1" customWidth="1"/>
    <col min="2" max="2" width="16.140625" style="1" customWidth="1"/>
    <col min="3" max="3" width="21.140625" style="1" customWidth="1"/>
    <col min="4" max="4" width="21.421875" style="1" customWidth="1"/>
    <col min="5" max="5" width="13.00390625" style="1" customWidth="1"/>
    <col min="6" max="6" width="11.00390625" style="1" customWidth="1"/>
    <col min="7" max="16384" width="9.140625" style="1" customWidth="1"/>
  </cols>
  <sheetData>
    <row r="1" spans="2:4" ht="12.75">
      <c r="B1" s="3"/>
      <c r="C1" s="69" t="s">
        <v>0</v>
      </c>
      <c r="D1" s="69"/>
    </row>
    <row r="2" spans="1:4" ht="12.75">
      <c r="A2" s="2"/>
      <c r="B2" s="3"/>
      <c r="C2" s="69" t="s">
        <v>78</v>
      </c>
      <c r="D2" s="69"/>
    </row>
    <row r="3" spans="1:4" ht="12.75">
      <c r="A3" s="2"/>
      <c r="B3" s="3"/>
      <c r="C3" s="69" t="s">
        <v>76</v>
      </c>
      <c r="D3" s="69"/>
    </row>
    <row r="4" spans="1:4" ht="12.75">
      <c r="A4" s="2"/>
      <c r="B4" s="3"/>
      <c r="C4" s="69" t="s">
        <v>77</v>
      </c>
      <c r="D4" s="69"/>
    </row>
    <row r="5" ht="12.75">
      <c r="A5" s="2"/>
    </row>
    <row r="6" ht="1.5" customHeight="1"/>
    <row r="7" spans="1:5" ht="12.75">
      <c r="A7" s="65" t="s">
        <v>67</v>
      </c>
      <c r="B7" s="65"/>
      <c r="C7" s="65"/>
      <c r="D7" s="65"/>
      <c r="E7" s="4"/>
    </row>
    <row r="8" spans="1:5" ht="12.75">
      <c r="A8" s="65" t="s">
        <v>74</v>
      </c>
      <c r="B8" s="65"/>
      <c r="C8" s="65"/>
      <c r="D8" s="65"/>
      <c r="E8" s="4"/>
    </row>
    <row r="9" spans="1:5" ht="12.75">
      <c r="A9" s="65"/>
      <c r="B9" s="65"/>
      <c r="C9" s="65"/>
      <c r="D9" s="4"/>
      <c r="E9" s="4"/>
    </row>
    <row r="10" spans="1:4" s="35" customFormat="1" ht="12.75">
      <c r="A10" s="66" t="s">
        <v>86</v>
      </c>
      <c r="B10" s="66"/>
      <c r="C10" s="66"/>
      <c r="D10" s="66"/>
    </row>
    <row r="11" spans="1:4" ht="24" customHeight="1">
      <c r="A11" s="68" t="s">
        <v>85</v>
      </c>
      <c r="B11" s="68"/>
      <c r="C11" s="68"/>
      <c r="D11" s="68"/>
    </row>
    <row r="12" spans="1:4" ht="14.25" customHeight="1">
      <c r="A12" s="71" t="s">
        <v>72</v>
      </c>
      <c r="B12" s="71"/>
      <c r="C12" s="71"/>
      <c r="D12" s="71"/>
    </row>
    <row r="13" spans="1:5" ht="20.25" customHeight="1">
      <c r="A13" s="72" t="s">
        <v>82</v>
      </c>
      <c r="B13" s="72"/>
      <c r="C13" s="72"/>
      <c r="D13" s="72"/>
      <c r="E13" s="5"/>
    </row>
    <row r="14" spans="1:4" ht="12.75">
      <c r="A14" s="67" t="s">
        <v>66</v>
      </c>
      <c r="B14" s="67"/>
      <c r="C14" s="67"/>
      <c r="D14" s="67"/>
    </row>
    <row r="15" spans="1:4" s="9" customFormat="1" ht="11.25">
      <c r="A15" s="67"/>
      <c r="B15" s="67"/>
      <c r="C15" s="67"/>
      <c r="D15" s="67"/>
    </row>
    <row r="16" spans="1:5" ht="16.5" customHeight="1">
      <c r="A16" s="70" t="s">
        <v>79</v>
      </c>
      <c r="B16" s="70"/>
      <c r="C16" s="70"/>
      <c r="D16" s="70"/>
      <c r="E16" s="29"/>
    </row>
    <row r="17" spans="1:5" ht="12.75">
      <c r="A17" s="67" t="s">
        <v>73</v>
      </c>
      <c r="B17" s="67"/>
      <c r="C17" s="67"/>
      <c r="D17" s="67"/>
      <c r="E17" s="9"/>
    </row>
    <row r="18" ht="5.25" customHeight="1"/>
    <row r="19" spans="1:6" ht="12.75">
      <c r="A19" s="64" t="s">
        <v>59</v>
      </c>
      <c r="B19" s="64"/>
      <c r="C19" s="64"/>
      <c r="D19" s="4"/>
      <c r="E19" s="4"/>
      <c r="F19" s="4"/>
    </row>
    <row r="20" spans="1:4" ht="44.25" customHeight="1">
      <c r="A20" s="21" t="s">
        <v>17</v>
      </c>
      <c r="B20" s="21" t="s">
        <v>9</v>
      </c>
      <c r="C20" s="34" t="s">
        <v>80</v>
      </c>
      <c r="D20" s="13" t="s">
        <v>81</v>
      </c>
    </row>
    <row r="21" spans="1:4" ht="15.75" customHeight="1">
      <c r="A21" s="16" t="s">
        <v>11</v>
      </c>
      <c r="B21" s="17">
        <v>2</v>
      </c>
      <c r="C21" s="17">
        <v>3</v>
      </c>
      <c r="D21" s="17">
        <v>4</v>
      </c>
    </row>
    <row r="22" spans="1:6" ht="28.5" customHeight="1">
      <c r="A22" s="14" t="s">
        <v>18</v>
      </c>
      <c r="B22" s="18" t="s">
        <v>1</v>
      </c>
      <c r="C22" s="37">
        <v>344.43304</v>
      </c>
      <c r="D22" s="37">
        <v>344.43304</v>
      </c>
      <c r="E22" s="41"/>
      <c r="F22" s="39"/>
    </row>
    <row r="23" spans="1:4" ht="12.75">
      <c r="A23" s="20" t="s">
        <v>19</v>
      </c>
      <c r="B23" s="20"/>
      <c r="C23" s="37"/>
      <c r="D23" s="37"/>
    </row>
    <row r="24" spans="1:6" ht="36.75" customHeight="1">
      <c r="A24" s="15" t="s">
        <v>20</v>
      </c>
      <c r="B24" s="18" t="s">
        <v>12</v>
      </c>
      <c r="C24" s="37">
        <v>75.56878</v>
      </c>
      <c r="D24" s="37">
        <v>75.56878</v>
      </c>
      <c r="E24" s="33"/>
      <c r="F24" s="39"/>
    </row>
    <row r="25" spans="1:6" ht="25.5">
      <c r="A25" s="15" t="s">
        <v>21</v>
      </c>
      <c r="B25" s="18" t="s">
        <v>13</v>
      </c>
      <c r="C25" s="37">
        <v>62.29561</v>
      </c>
      <c r="D25" s="37">
        <v>62.29561</v>
      </c>
      <c r="F25" s="39"/>
    </row>
    <row r="26" spans="1:6" ht="39.75" customHeight="1">
      <c r="A26" s="15" t="s">
        <v>61</v>
      </c>
      <c r="B26" s="18" t="s">
        <v>14</v>
      </c>
      <c r="C26" s="37">
        <v>0</v>
      </c>
      <c r="D26" s="37">
        <v>0</v>
      </c>
      <c r="F26" s="39"/>
    </row>
    <row r="27" spans="1:6" ht="27.75" customHeight="1">
      <c r="A27" s="15" t="s">
        <v>22</v>
      </c>
      <c r="B27" s="18" t="s">
        <v>15</v>
      </c>
      <c r="C27" s="37">
        <v>206.56865</v>
      </c>
      <c r="D27" s="37">
        <v>206.56865</v>
      </c>
      <c r="F27" s="30"/>
    </row>
    <row r="28" spans="1:6" ht="38.25">
      <c r="A28" s="15" t="s">
        <v>23</v>
      </c>
      <c r="B28" s="18" t="s">
        <v>24</v>
      </c>
      <c r="C28" s="37">
        <v>0</v>
      </c>
      <c r="D28" s="37">
        <v>0</v>
      </c>
      <c r="E28" s="30"/>
      <c r="F28" s="30"/>
    </row>
    <row r="29" spans="1:6" ht="51">
      <c r="A29" s="24" t="s">
        <v>16</v>
      </c>
      <c r="B29" s="18" t="s">
        <v>2</v>
      </c>
      <c r="C29" s="37">
        <v>8.48866</v>
      </c>
      <c r="D29" s="37">
        <v>8.48866</v>
      </c>
      <c r="E29" s="30"/>
      <c r="F29" s="30"/>
    </row>
    <row r="30" spans="1:4" ht="12.75">
      <c r="A30" s="23" t="s">
        <v>19</v>
      </c>
      <c r="B30" s="20"/>
      <c r="C30" s="37"/>
      <c r="D30" s="37"/>
    </row>
    <row r="31" spans="1:5" ht="38.25" customHeight="1">
      <c r="A31" s="25" t="s">
        <v>26</v>
      </c>
      <c r="B31" s="18" t="s">
        <v>25</v>
      </c>
      <c r="C31" s="42">
        <v>1.83837</v>
      </c>
      <c r="D31" s="37">
        <v>1.83837</v>
      </c>
      <c r="E31" s="30"/>
    </row>
    <row r="32" spans="1:4" ht="38.25">
      <c r="A32" s="25" t="s">
        <v>28</v>
      </c>
      <c r="B32" s="18" t="s">
        <v>27</v>
      </c>
      <c r="C32" s="42">
        <v>2.28029</v>
      </c>
      <c r="D32" s="37">
        <v>2.28029</v>
      </c>
    </row>
    <row r="33" spans="1:4" ht="12.75">
      <c r="A33" s="25" t="s">
        <v>31</v>
      </c>
      <c r="B33" s="18" t="s">
        <v>29</v>
      </c>
      <c r="C33" s="42">
        <v>1</v>
      </c>
      <c r="D33" s="37">
        <v>1</v>
      </c>
    </row>
    <row r="34" spans="1:4" ht="12.75">
      <c r="A34" s="25" t="s">
        <v>32</v>
      </c>
      <c r="B34" s="18" t="s">
        <v>30</v>
      </c>
      <c r="C34" s="42">
        <v>3.25</v>
      </c>
      <c r="D34" s="37">
        <v>3.25</v>
      </c>
    </row>
    <row r="35" spans="1:4" ht="12.75">
      <c r="A35" s="25" t="s">
        <v>34</v>
      </c>
      <c r="B35" s="18" t="s">
        <v>33</v>
      </c>
      <c r="C35" s="42">
        <v>0.12</v>
      </c>
      <c r="D35" s="37">
        <v>0.12</v>
      </c>
    </row>
    <row r="36" spans="1:4" ht="12.75">
      <c r="A36" s="25" t="s">
        <v>35</v>
      </c>
      <c r="B36" s="18" t="s">
        <v>3</v>
      </c>
      <c r="C36" s="40">
        <v>0</v>
      </c>
      <c r="D36" s="36">
        <v>0</v>
      </c>
    </row>
    <row r="37" spans="1:4" ht="12.75">
      <c r="A37" s="27"/>
      <c r="B37" s="22"/>
      <c r="C37" s="5"/>
      <c r="D37" s="5"/>
    </row>
    <row r="38" spans="1:5" ht="24.75" customHeight="1">
      <c r="A38" s="19" t="s">
        <v>75</v>
      </c>
      <c r="B38" s="31"/>
      <c r="C38" s="32"/>
      <c r="D38" s="32"/>
      <c r="E38" s="31"/>
    </row>
    <row r="39" spans="1:4" ht="12.75">
      <c r="A39" s="26"/>
      <c r="B39" s="22"/>
      <c r="C39" s="5"/>
      <c r="D39" s="5"/>
    </row>
    <row r="40" spans="1:4" ht="12.75" customHeight="1" hidden="1">
      <c r="A40" s="26"/>
      <c r="B40" s="22"/>
      <c r="C40" s="5"/>
      <c r="D40" s="5"/>
    </row>
    <row r="41" spans="1:6" ht="12.75">
      <c r="A41" s="4" t="s">
        <v>36</v>
      </c>
      <c r="B41" s="4"/>
      <c r="C41" s="4"/>
      <c r="D41" s="4"/>
      <c r="E41" s="4"/>
      <c r="F41" s="4"/>
    </row>
    <row r="42" spans="1:6" ht="12.75" customHeight="1" hidden="1">
      <c r="A42" s="4"/>
      <c r="B42" s="4"/>
      <c r="C42" s="4"/>
      <c r="D42" s="4"/>
      <c r="E42" s="4"/>
      <c r="F42" s="4"/>
    </row>
    <row r="43" ht="13.5" customHeight="1">
      <c r="D43" s="2"/>
    </row>
    <row r="44" spans="1:4" ht="38.25" customHeight="1">
      <c r="A44" s="58" t="s">
        <v>17</v>
      </c>
      <c r="B44" s="59"/>
      <c r="C44" s="21" t="s">
        <v>9</v>
      </c>
      <c r="D44" s="13" t="s">
        <v>83</v>
      </c>
    </row>
    <row r="45" spans="1:4" ht="12.75">
      <c r="A45" s="60" t="s">
        <v>11</v>
      </c>
      <c r="B45" s="61"/>
      <c r="C45" s="17">
        <v>2</v>
      </c>
      <c r="D45" s="17">
        <v>3</v>
      </c>
    </row>
    <row r="46" spans="1:5" ht="29.25" customHeight="1">
      <c r="A46" s="62" t="s">
        <v>68</v>
      </c>
      <c r="B46" s="63"/>
      <c r="C46" s="18" t="s">
        <v>1</v>
      </c>
      <c r="D46" s="42">
        <v>10171.686635789501</v>
      </c>
      <c r="E46" s="38"/>
    </row>
    <row r="47" spans="1:4" ht="18" customHeight="1">
      <c r="A47" s="62" t="s">
        <v>69</v>
      </c>
      <c r="B47" s="63"/>
      <c r="C47" s="18" t="s">
        <v>2</v>
      </c>
      <c r="D47" s="42">
        <v>0</v>
      </c>
    </row>
    <row r="48" spans="1:4" ht="12.75">
      <c r="A48" s="56" t="s">
        <v>37</v>
      </c>
      <c r="B48" s="57"/>
      <c r="C48" s="20"/>
      <c r="D48" s="43"/>
    </row>
    <row r="49" spans="1:4" ht="12.75">
      <c r="A49" s="56" t="s">
        <v>38</v>
      </c>
      <c r="B49" s="57"/>
      <c r="C49" s="20"/>
      <c r="D49" s="43">
        <v>0</v>
      </c>
    </row>
    <row r="50" spans="1:4" ht="12.75">
      <c r="A50" s="56" t="s">
        <v>39</v>
      </c>
      <c r="B50" s="57"/>
      <c r="C50" s="20"/>
      <c r="D50" s="43">
        <v>0</v>
      </c>
    </row>
    <row r="51" spans="1:4" ht="12.75">
      <c r="A51" s="56" t="s">
        <v>40</v>
      </c>
      <c r="B51" s="57"/>
      <c r="C51" s="20"/>
      <c r="D51" s="43">
        <v>0</v>
      </c>
    </row>
    <row r="52" spans="1:4" ht="12.75">
      <c r="A52" s="56" t="s">
        <v>41</v>
      </c>
      <c r="B52" s="57"/>
      <c r="C52" s="20"/>
      <c r="D52" s="43">
        <v>0</v>
      </c>
    </row>
    <row r="53" spans="1:4" ht="12.75">
      <c r="A53" s="56" t="s">
        <v>42</v>
      </c>
      <c r="B53" s="57"/>
      <c r="C53" s="20"/>
      <c r="D53" s="43">
        <v>0</v>
      </c>
    </row>
    <row r="54" spans="1:4" ht="12.75">
      <c r="A54" s="56" t="s">
        <v>43</v>
      </c>
      <c r="B54" s="57"/>
      <c r="C54" s="20"/>
      <c r="D54" s="43">
        <v>0</v>
      </c>
    </row>
    <row r="55" spans="1:4" ht="12.75">
      <c r="A55" s="56" t="s">
        <v>44</v>
      </c>
      <c r="B55" s="57"/>
      <c r="C55" s="20"/>
      <c r="D55" s="43">
        <v>0</v>
      </c>
    </row>
    <row r="56" spans="1:4" ht="12.75">
      <c r="A56" s="56" t="s">
        <v>45</v>
      </c>
      <c r="B56" s="57"/>
      <c r="C56" s="20"/>
      <c r="D56" s="43">
        <v>0</v>
      </c>
    </row>
    <row r="57" spans="1:5" ht="12.75">
      <c r="A57" s="56" t="s">
        <v>46</v>
      </c>
      <c r="B57" s="57"/>
      <c r="C57" s="20"/>
      <c r="D57" s="43">
        <v>0</v>
      </c>
      <c r="E57" s="30"/>
    </row>
    <row r="58" spans="1:4" ht="12.75">
      <c r="A58" s="56" t="s">
        <v>47</v>
      </c>
      <c r="B58" s="57"/>
      <c r="C58" s="20"/>
      <c r="D58" s="43">
        <v>0</v>
      </c>
    </row>
    <row r="59" spans="1:4" ht="12.75">
      <c r="A59" s="56" t="s">
        <v>48</v>
      </c>
      <c r="B59" s="57"/>
      <c r="C59" s="20"/>
      <c r="D59" s="43">
        <v>0</v>
      </c>
    </row>
    <row r="60" spans="1:5" ht="16.5" customHeight="1">
      <c r="A60" s="56" t="s">
        <v>49</v>
      </c>
      <c r="B60" s="57"/>
      <c r="C60" s="20"/>
      <c r="D60" s="43">
        <v>0</v>
      </c>
      <c r="E60" s="39"/>
    </row>
    <row r="61" spans="1:8" ht="42" customHeight="1">
      <c r="A61" s="52" t="s">
        <v>70</v>
      </c>
      <c r="B61" s="53"/>
      <c r="C61" s="18" t="s">
        <v>3</v>
      </c>
      <c r="D61" s="20">
        <v>111.88855000000001</v>
      </c>
      <c r="F61" s="30"/>
      <c r="H61" s="30"/>
    </row>
    <row r="62" spans="1:8" ht="27" customHeight="1">
      <c r="A62" s="52" t="s">
        <v>71</v>
      </c>
      <c r="B62" s="53"/>
      <c r="C62" s="18" t="s">
        <v>4</v>
      </c>
      <c r="D62" s="46">
        <v>8.48866</v>
      </c>
      <c r="E62" s="30"/>
      <c r="F62" s="30"/>
      <c r="H62" s="30"/>
    </row>
    <row r="63" spans="1:4" ht="27.75" customHeight="1">
      <c r="A63" s="52" t="s">
        <v>50</v>
      </c>
      <c r="B63" s="53"/>
      <c r="C63" s="18" t="s">
        <v>5</v>
      </c>
      <c r="D63" s="42">
        <v>103.39989000000001</v>
      </c>
    </row>
    <row r="64" spans="1:4" ht="31.5" customHeight="1">
      <c r="A64" s="52" t="s">
        <v>53</v>
      </c>
      <c r="B64" s="53"/>
      <c r="C64" s="18" t="s">
        <v>6</v>
      </c>
      <c r="D64" s="42">
        <v>10.17169</v>
      </c>
    </row>
    <row r="65" spans="1:6" ht="31.5" customHeight="1">
      <c r="A65" s="52" t="s">
        <v>52</v>
      </c>
      <c r="B65" s="53"/>
      <c r="C65" s="18" t="s">
        <v>7</v>
      </c>
      <c r="D65" s="45">
        <v>1.83837</v>
      </c>
      <c r="F65" s="30"/>
    </row>
    <row r="66" spans="1:4" ht="24.75" customHeight="1">
      <c r="A66" s="52" t="s">
        <v>54</v>
      </c>
      <c r="B66" s="53"/>
      <c r="C66" s="18" t="s">
        <v>51</v>
      </c>
      <c r="D66" s="42">
        <v>8.33332</v>
      </c>
    </row>
    <row r="67" spans="1:4" ht="30" customHeight="1">
      <c r="A67" s="54" t="s">
        <v>60</v>
      </c>
      <c r="B67" s="55"/>
      <c r="C67" s="18" t="s">
        <v>55</v>
      </c>
      <c r="D67" s="45">
        <v>344.43304</v>
      </c>
    </row>
    <row r="68" spans="1:5" ht="20.25" customHeight="1">
      <c r="A68" s="52" t="s">
        <v>65</v>
      </c>
      <c r="B68" s="53"/>
      <c r="C68" s="18"/>
      <c r="D68" s="44">
        <v>3.3861939748330236</v>
      </c>
      <c r="E68" s="33"/>
    </row>
    <row r="69" spans="1:4" ht="20.25" customHeight="1">
      <c r="A69" s="52" t="s">
        <v>84</v>
      </c>
      <c r="B69" s="53"/>
      <c r="C69" s="18" t="s">
        <v>57</v>
      </c>
      <c r="D69" s="36">
        <v>0</v>
      </c>
    </row>
    <row r="70" spans="1:4" ht="25.5" customHeight="1">
      <c r="A70" s="52" t="s">
        <v>58</v>
      </c>
      <c r="B70" s="53"/>
      <c r="C70" s="18"/>
      <c r="D70" s="37">
        <v>0</v>
      </c>
    </row>
    <row r="71" spans="1:4" ht="18" customHeight="1">
      <c r="A71" s="52" t="s">
        <v>56</v>
      </c>
      <c r="B71" s="53"/>
      <c r="C71" s="18"/>
      <c r="D71" s="43">
        <v>0</v>
      </c>
    </row>
    <row r="72" spans="1:3" ht="14.25" customHeight="1">
      <c r="A72" s="28"/>
      <c r="B72" s="22"/>
      <c r="C72" s="5"/>
    </row>
    <row r="73" spans="1:5" ht="24.75" customHeight="1">
      <c r="A73" s="19" t="s">
        <v>75</v>
      </c>
      <c r="B73" s="31"/>
      <c r="C73" s="31"/>
      <c r="D73" s="31"/>
      <c r="E73" s="31"/>
    </row>
    <row r="74" spans="1:3" ht="16.5" customHeight="1">
      <c r="A74" s="12"/>
      <c r="B74" s="5"/>
      <c r="C74" s="5"/>
    </row>
    <row r="75" spans="1:3" ht="1.5" customHeight="1">
      <c r="A75" s="12"/>
      <c r="B75" s="5"/>
      <c r="C75" s="5"/>
    </row>
    <row r="76" spans="1:4" s="9" customFormat="1" ht="12.75">
      <c r="A76" s="4" t="s">
        <v>63</v>
      </c>
      <c r="B76" s="6"/>
      <c r="C76" s="7"/>
      <c r="D76" s="8"/>
    </row>
    <row r="77" spans="1:4" s="9" customFormat="1" ht="12.75">
      <c r="A77" s="4" t="s">
        <v>10</v>
      </c>
      <c r="B77" s="10"/>
      <c r="C77" s="10"/>
      <c r="D77" s="6" t="s">
        <v>64</v>
      </c>
    </row>
    <row r="78" spans="2:3" ht="34.5" customHeight="1">
      <c r="B78" s="5"/>
      <c r="C78" s="5"/>
    </row>
    <row r="79" spans="1:3" ht="12.75">
      <c r="A79" s="4" t="s">
        <v>8</v>
      </c>
      <c r="B79" s="5"/>
      <c r="C79" s="5"/>
    </row>
    <row r="80" spans="1:3" ht="12.75">
      <c r="A80" s="4" t="s">
        <v>62</v>
      </c>
      <c r="B80" s="11"/>
      <c r="C80" s="11"/>
    </row>
    <row r="81" spans="2:3" ht="30.75" customHeight="1">
      <c r="B81" s="5"/>
      <c r="C81" s="5"/>
    </row>
    <row r="82" ht="39.75" customHeight="1"/>
    <row r="84" ht="33.75" customHeight="1"/>
  </sheetData>
  <mergeCells count="44">
    <mergeCell ref="C1:D1"/>
    <mergeCell ref="C2:D2"/>
    <mergeCell ref="C4:D4"/>
    <mergeCell ref="A16:D16"/>
    <mergeCell ref="A12:D12"/>
    <mergeCell ref="A13:D13"/>
    <mergeCell ref="A14:D14"/>
    <mergeCell ref="C3:D3"/>
    <mergeCell ref="A19:C19"/>
    <mergeCell ref="A9:C9"/>
    <mergeCell ref="A7:D7"/>
    <mergeCell ref="A8:D8"/>
    <mergeCell ref="A10:D10"/>
    <mergeCell ref="A17:D17"/>
    <mergeCell ref="A15:D15"/>
    <mergeCell ref="A11:D11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</mergeCells>
  <printOptions/>
  <pageMargins left="0.47" right="0.39" top="0.6" bottom="0.43" header="0.63" footer="0.68"/>
  <pageSetup horizontalDpi="600" verticalDpi="600" orientation="portrait" scale="9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F20" sqref="F20"/>
    </sheetView>
  </sheetViews>
  <sheetFormatPr defaultColWidth="9.140625" defaultRowHeight="12.75"/>
  <cols>
    <col min="1" max="1" width="41.8515625" style="1" customWidth="1"/>
    <col min="2" max="2" width="16.140625" style="1" customWidth="1"/>
    <col min="3" max="3" width="21.140625" style="1" customWidth="1"/>
    <col min="4" max="4" width="21.421875" style="1" customWidth="1"/>
    <col min="5" max="5" width="13.00390625" style="1" customWidth="1"/>
    <col min="6" max="6" width="11.00390625" style="1" customWidth="1"/>
    <col min="7" max="16384" width="9.140625" style="1" customWidth="1"/>
  </cols>
  <sheetData>
    <row r="1" spans="2:4" ht="12.75">
      <c r="B1" s="3"/>
      <c r="C1" s="69" t="s">
        <v>0</v>
      </c>
      <c r="D1" s="69"/>
    </row>
    <row r="2" spans="1:4" ht="12.75">
      <c r="A2" s="2"/>
      <c r="B2" s="3"/>
      <c r="C2" s="69" t="s">
        <v>78</v>
      </c>
      <c r="D2" s="69"/>
    </row>
    <row r="3" spans="1:4" ht="12.75">
      <c r="A3" s="2"/>
      <c r="B3" s="3"/>
      <c r="C3" s="69" t="s">
        <v>76</v>
      </c>
      <c r="D3" s="69"/>
    </row>
    <row r="4" spans="1:4" ht="12.75">
      <c r="A4" s="2"/>
      <c r="B4" s="3"/>
      <c r="C4" s="69" t="s">
        <v>77</v>
      </c>
      <c r="D4" s="69"/>
    </row>
    <row r="5" ht="12.75">
      <c r="A5" s="2"/>
    </row>
    <row r="6" ht="1.5" customHeight="1"/>
    <row r="7" spans="1:5" ht="12.75">
      <c r="A7" s="65" t="s">
        <v>67</v>
      </c>
      <c r="B7" s="65"/>
      <c r="C7" s="65"/>
      <c r="D7" s="65"/>
      <c r="E7" s="4"/>
    </row>
    <row r="8" spans="1:5" ht="12.75">
      <c r="A8" s="65" t="s">
        <v>74</v>
      </c>
      <c r="B8" s="65"/>
      <c r="C8" s="65"/>
      <c r="D8" s="65"/>
      <c r="E8" s="4"/>
    </row>
    <row r="9" spans="1:5" ht="12.75">
      <c r="A9" s="65"/>
      <c r="B9" s="65"/>
      <c r="C9" s="65"/>
      <c r="D9" s="4"/>
      <c r="E9" s="4"/>
    </row>
    <row r="10" spans="1:4" s="35" customFormat="1" ht="12.75">
      <c r="A10" s="66" t="s">
        <v>87</v>
      </c>
      <c r="B10" s="66"/>
      <c r="C10" s="66"/>
      <c r="D10" s="66"/>
    </row>
    <row r="11" spans="1:4" ht="24" customHeight="1">
      <c r="A11" s="68" t="s">
        <v>85</v>
      </c>
      <c r="B11" s="68"/>
      <c r="C11" s="68"/>
      <c r="D11" s="68"/>
    </row>
    <row r="12" spans="1:4" ht="14.25" customHeight="1">
      <c r="A12" s="71" t="s">
        <v>72</v>
      </c>
      <c r="B12" s="71"/>
      <c r="C12" s="71"/>
      <c r="D12" s="71"/>
    </row>
    <row r="13" spans="1:5" ht="20.25" customHeight="1">
      <c r="A13" s="72" t="s">
        <v>82</v>
      </c>
      <c r="B13" s="72"/>
      <c r="C13" s="72"/>
      <c r="D13" s="72"/>
      <c r="E13" s="5"/>
    </row>
    <row r="14" spans="1:4" ht="12.75">
      <c r="A14" s="67" t="s">
        <v>66</v>
      </c>
      <c r="B14" s="67"/>
      <c r="C14" s="67"/>
      <c r="D14" s="67"/>
    </row>
    <row r="15" spans="1:4" s="9" customFormat="1" ht="11.25">
      <c r="A15" s="67"/>
      <c r="B15" s="67"/>
      <c r="C15" s="67"/>
      <c r="D15" s="67"/>
    </row>
    <row r="16" spans="1:5" ht="16.5" customHeight="1">
      <c r="A16" s="70" t="s">
        <v>79</v>
      </c>
      <c r="B16" s="70"/>
      <c r="C16" s="70"/>
      <c r="D16" s="70"/>
      <c r="E16" s="29"/>
    </row>
    <row r="17" spans="1:5" ht="12.75">
      <c r="A17" s="67" t="s">
        <v>73</v>
      </c>
      <c r="B17" s="67"/>
      <c r="C17" s="67"/>
      <c r="D17" s="67"/>
      <c r="E17" s="9"/>
    </row>
    <row r="18" ht="5.25" customHeight="1"/>
    <row r="19" spans="1:6" ht="12.75">
      <c r="A19" s="64" t="s">
        <v>59</v>
      </c>
      <c r="B19" s="64"/>
      <c r="C19" s="64"/>
      <c r="D19" s="4"/>
      <c r="E19" s="4"/>
      <c r="F19" s="4"/>
    </row>
    <row r="20" spans="1:4" ht="44.25" customHeight="1">
      <c r="A20" s="21" t="s">
        <v>17</v>
      </c>
      <c r="B20" s="21" t="s">
        <v>9</v>
      </c>
      <c r="C20" s="34" t="s">
        <v>80</v>
      </c>
      <c r="D20" s="13" t="s">
        <v>81</v>
      </c>
    </row>
    <row r="21" spans="1:4" ht="15.75" customHeight="1">
      <c r="A21" s="16" t="s">
        <v>11</v>
      </c>
      <c r="B21" s="17">
        <v>2</v>
      </c>
      <c r="C21" s="17">
        <v>3</v>
      </c>
      <c r="D21" s="17">
        <v>4</v>
      </c>
    </row>
    <row r="22" spans="1:6" ht="28.5" customHeight="1">
      <c r="A22" s="14" t="s">
        <v>18</v>
      </c>
      <c r="B22" s="18" t="s">
        <v>1</v>
      </c>
      <c r="C22" s="37">
        <v>-104.86378000000002</v>
      </c>
      <c r="D22" s="37">
        <v>239.56925999999999</v>
      </c>
      <c r="E22" s="41"/>
      <c r="F22" s="39"/>
    </row>
    <row r="23" spans="1:4" ht="12.75">
      <c r="A23" s="20" t="s">
        <v>19</v>
      </c>
      <c r="B23" s="20"/>
      <c r="C23" s="37"/>
      <c r="D23" s="37"/>
    </row>
    <row r="24" spans="1:6" ht="36.75" customHeight="1">
      <c r="A24" s="15" t="s">
        <v>20</v>
      </c>
      <c r="B24" s="18" t="s">
        <v>12</v>
      </c>
      <c r="C24" s="37">
        <v>-57.516</v>
      </c>
      <c r="D24" s="37">
        <v>18.052780000000006</v>
      </c>
      <c r="E24" s="39"/>
      <c r="F24" s="39"/>
    </row>
    <row r="25" spans="1:6" ht="25.5">
      <c r="A25" s="15" t="s">
        <v>21</v>
      </c>
      <c r="B25" s="18" t="s">
        <v>13</v>
      </c>
      <c r="C25" s="37">
        <v>95.97308</v>
      </c>
      <c r="D25" s="37">
        <v>158.26869</v>
      </c>
      <c r="F25" s="39"/>
    </row>
    <row r="26" spans="1:6" ht="39.75" customHeight="1">
      <c r="A26" s="15" t="s">
        <v>61</v>
      </c>
      <c r="B26" s="18" t="s">
        <v>14</v>
      </c>
      <c r="C26" s="37">
        <v>0</v>
      </c>
      <c r="D26" s="37">
        <v>0</v>
      </c>
      <c r="F26" s="39"/>
    </row>
    <row r="27" spans="1:6" ht="27.75" customHeight="1">
      <c r="A27" s="15" t="s">
        <v>22</v>
      </c>
      <c r="B27" s="18" t="s">
        <v>15</v>
      </c>
      <c r="C27" s="37">
        <v>-143.32086</v>
      </c>
      <c r="D27" s="37">
        <v>63.24778999999998</v>
      </c>
      <c r="F27" s="30"/>
    </row>
    <row r="28" spans="1:6" ht="38.25">
      <c r="A28" s="15" t="s">
        <v>23</v>
      </c>
      <c r="B28" s="18" t="s">
        <v>24</v>
      </c>
      <c r="C28" s="37">
        <v>0</v>
      </c>
      <c r="D28" s="37">
        <v>0</v>
      </c>
      <c r="E28" s="30"/>
      <c r="F28" s="30"/>
    </row>
    <row r="29" spans="1:6" ht="51">
      <c r="A29" s="24" t="s">
        <v>16</v>
      </c>
      <c r="B29" s="18" t="s">
        <v>2</v>
      </c>
      <c r="C29" s="37">
        <v>5.12341</v>
      </c>
      <c r="D29" s="37">
        <v>13.612070000000001</v>
      </c>
      <c r="E29" s="30"/>
      <c r="F29" s="30"/>
    </row>
    <row r="30" spans="1:4" ht="12.75">
      <c r="A30" s="23" t="s">
        <v>19</v>
      </c>
      <c r="B30" s="20"/>
      <c r="C30" s="37"/>
      <c r="D30" s="37"/>
    </row>
    <row r="31" spans="1:5" ht="38.25" customHeight="1">
      <c r="A31" s="25" t="s">
        <v>26</v>
      </c>
      <c r="B31" s="18" t="s">
        <v>25</v>
      </c>
      <c r="C31" s="42">
        <v>1.88332</v>
      </c>
      <c r="D31" s="37">
        <v>3.72169</v>
      </c>
      <c r="E31" s="30"/>
    </row>
    <row r="32" spans="1:4" ht="38.25">
      <c r="A32" s="25" t="s">
        <v>28</v>
      </c>
      <c r="B32" s="18" t="s">
        <v>27</v>
      </c>
      <c r="C32" s="42">
        <v>3.18409</v>
      </c>
      <c r="D32" s="37">
        <v>5.46438</v>
      </c>
    </row>
    <row r="33" spans="1:4" ht="12.75">
      <c r="A33" s="25" t="s">
        <v>31</v>
      </c>
      <c r="B33" s="18" t="s">
        <v>29</v>
      </c>
      <c r="C33" s="42">
        <v>0</v>
      </c>
      <c r="D33" s="37">
        <v>1</v>
      </c>
    </row>
    <row r="34" spans="1:4" ht="12.75">
      <c r="A34" s="25" t="s">
        <v>32</v>
      </c>
      <c r="B34" s="18" t="s">
        <v>30</v>
      </c>
      <c r="C34" s="42">
        <v>0</v>
      </c>
      <c r="D34" s="37">
        <v>3.25</v>
      </c>
    </row>
    <row r="35" spans="1:4" ht="12.75">
      <c r="A35" s="25" t="s">
        <v>34</v>
      </c>
      <c r="B35" s="18" t="s">
        <v>33</v>
      </c>
      <c r="C35" s="42">
        <v>0.056</v>
      </c>
      <c r="D35" s="37">
        <v>0.176</v>
      </c>
    </row>
    <row r="36" spans="1:4" ht="12.75">
      <c r="A36" s="25" t="s">
        <v>35</v>
      </c>
      <c r="B36" s="18" t="s">
        <v>3</v>
      </c>
      <c r="C36" s="42">
        <v>0</v>
      </c>
      <c r="D36" s="36">
        <v>0</v>
      </c>
    </row>
    <row r="37" spans="1:4" ht="12.75">
      <c r="A37" s="27"/>
      <c r="B37" s="22"/>
      <c r="C37" s="47"/>
      <c r="D37" s="5"/>
    </row>
    <row r="38" spans="1:5" ht="24.75" customHeight="1">
      <c r="A38" s="19" t="s">
        <v>75</v>
      </c>
      <c r="B38" s="31"/>
      <c r="C38" s="48"/>
      <c r="D38" s="32"/>
      <c r="E38" s="31"/>
    </row>
    <row r="39" spans="1:4" ht="12.75">
      <c r="A39" s="26"/>
      <c r="B39" s="22"/>
      <c r="C39" s="47"/>
      <c r="D39" s="5"/>
    </row>
    <row r="40" spans="1:4" ht="12.75" customHeight="1" hidden="1">
      <c r="A40" s="26"/>
      <c r="B40" s="22"/>
      <c r="C40" s="5"/>
      <c r="D40" s="5"/>
    </row>
    <row r="41" spans="1:6" ht="12.75">
      <c r="A41" s="4" t="s">
        <v>36</v>
      </c>
      <c r="B41" s="4"/>
      <c r="C41" s="4"/>
      <c r="D41" s="4"/>
      <c r="E41" s="4"/>
      <c r="F41" s="4"/>
    </row>
    <row r="42" spans="1:6" ht="12.75" customHeight="1" hidden="1">
      <c r="A42" s="4"/>
      <c r="B42" s="4"/>
      <c r="C42" s="4"/>
      <c r="D42" s="4"/>
      <c r="E42" s="4"/>
      <c r="F42" s="4"/>
    </row>
    <row r="43" ht="13.5" customHeight="1">
      <c r="D43" s="2"/>
    </row>
    <row r="44" spans="1:4" ht="38.25" customHeight="1">
      <c r="A44" s="58" t="s">
        <v>17</v>
      </c>
      <c r="B44" s="59"/>
      <c r="C44" s="21" t="s">
        <v>9</v>
      </c>
      <c r="D44" s="13" t="s">
        <v>83</v>
      </c>
    </row>
    <row r="45" spans="1:4" ht="12.75">
      <c r="A45" s="60" t="s">
        <v>11</v>
      </c>
      <c r="B45" s="61"/>
      <c r="C45" s="17">
        <v>2</v>
      </c>
      <c r="D45" s="17">
        <v>3</v>
      </c>
    </row>
    <row r="46" spans="1:5" ht="29.25" customHeight="1">
      <c r="A46" s="62" t="s">
        <v>68</v>
      </c>
      <c r="B46" s="63"/>
      <c r="C46" s="18" t="s">
        <v>1</v>
      </c>
      <c r="D46" s="42">
        <v>10645.688225546219</v>
      </c>
      <c r="E46" s="49"/>
    </row>
    <row r="47" spans="1:4" ht="18" customHeight="1">
      <c r="A47" s="62" t="s">
        <v>69</v>
      </c>
      <c r="B47" s="63"/>
      <c r="C47" s="18" t="s">
        <v>2</v>
      </c>
      <c r="D47" s="42">
        <v>0</v>
      </c>
    </row>
    <row r="48" spans="1:4" ht="12.75">
      <c r="A48" s="56" t="s">
        <v>37</v>
      </c>
      <c r="B48" s="57"/>
      <c r="C48" s="20"/>
      <c r="D48" s="43"/>
    </row>
    <row r="49" spans="1:4" ht="12.75">
      <c r="A49" s="56" t="s">
        <v>38</v>
      </c>
      <c r="B49" s="57"/>
      <c r="C49" s="20"/>
      <c r="D49" s="43">
        <v>0</v>
      </c>
    </row>
    <row r="50" spans="1:4" ht="12.75">
      <c r="A50" s="56" t="s">
        <v>39</v>
      </c>
      <c r="B50" s="57"/>
      <c r="C50" s="20"/>
      <c r="D50" s="43">
        <v>0</v>
      </c>
    </row>
    <row r="51" spans="1:4" ht="12.75">
      <c r="A51" s="56" t="s">
        <v>40</v>
      </c>
      <c r="B51" s="57"/>
      <c r="C51" s="20"/>
      <c r="D51" s="43">
        <v>0</v>
      </c>
    </row>
    <row r="52" spans="1:4" ht="12.75">
      <c r="A52" s="56" t="s">
        <v>41</v>
      </c>
      <c r="B52" s="57"/>
      <c r="C52" s="20"/>
      <c r="D52" s="43">
        <v>0</v>
      </c>
    </row>
    <row r="53" spans="1:4" ht="12.75">
      <c r="A53" s="56" t="s">
        <v>42</v>
      </c>
      <c r="B53" s="57"/>
      <c r="C53" s="20"/>
      <c r="D53" s="43">
        <v>0</v>
      </c>
    </row>
    <row r="54" spans="1:4" ht="12.75">
      <c r="A54" s="56" t="s">
        <v>43</v>
      </c>
      <c r="B54" s="57"/>
      <c r="C54" s="20"/>
      <c r="D54" s="43">
        <v>0</v>
      </c>
    </row>
    <row r="55" spans="1:4" ht="12.75">
      <c r="A55" s="56" t="s">
        <v>44</v>
      </c>
      <c r="B55" s="57"/>
      <c r="C55" s="20"/>
      <c r="D55" s="43">
        <v>0</v>
      </c>
    </row>
    <row r="56" spans="1:4" ht="12.75">
      <c r="A56" s="56" t="s">
        <v>45</v>
      </c>
      <c r="B56" s="57"/>
      <c r="C56" s="20"/>
      <c r="D56" s="43">
        <v>0</v>
      </c>
    </row>
    <row r="57" spans="1:5" ht="12.75">
      <c r="A57" s="56" t="s">
        <v>46</v>
      </c>
      <c r="B57" s="57"/>
      <c r="C57" s="20"/>
      <c r="D57" s="43">
        <v>0</v>
      </c>
      <c r="E57" s="30"/>
    </row>
    <row r="58" spans="1:4" ht="12.75">
      <c r="A58" s="56" t="s">
        <v>47</v>
      </c>
      <c r="B58" s="57"/>
      <c r="C58" s="20"/>
      <c r="D58" s="43">
        <v>0</v>
      </c>
    </row>
    <row r="59" spans="1:4" ht="12.75">
      <c r="A59" s="56" t="s">
        <v>48</v>
      </c>
      <c r="B59" s="57"/>
      <c r="C59" s="20"/>
      <c r="D59" s="43">
        <v>0</v>
      </c>
    </row>
    <row r="60" spans="1:5" ht="16.5" customHeight="1">
      <c r="A60" s="56" t="s">
        <v>49</v>
      </c>
      <c r="B60" s="57"/>
      <c r="C60" s="20"/>
      <c r="D60" s="43">
        <v>0</v>
      </c>
      <c r="E60" s="39"/>
    </row>
    <row r="61" spans="1:8" ht="42" customHeight="1">
      <c r="A61" s="52" t="s">
        <v>70</v>
      </c>
      <c r="B61" s="53"/>
      <c r="C61" s="18" t="s">
        <v>3</v>
      </c>
      <c r="D61" s="37">
        <v>117.10257</v>
      </c>
      <c r="F61" s="30"/>
      <c r="H61" s="30"/>
    </row>
    <row r="62" spans="1:8" ht="27" customHeight="1">
      <c r="A62" s="52" t="s">
        <v>71</v>
      </c>
      <c r="B62" s="53"/>
      <c r="C62" s="18" t="s">
        <v>4</v>
      </c>
      <c r="D62" s="42">
        <v>13.612070000000001</v>
      </c>
      <c r="E62" s="30"/>
      <c r="F62" s="30"/>
      <c r="H62" s="30"/>
    </row>
    <row r="63" spans="1:4" ht="27.75" customHeight="1">
      <c r="A63" s="52" t="s">
        <v>50</v>
      </c>
      <c r="B63" s="53"/>
      <c r="C63" s="18" t="s">
        <v>5</v>
      </c>
      <c r="D63" s="42">
        <v>103.4905</v>
      </c>
    </row>
    <row r="64" spans="1:4" ht="31.5" customHeight="1">
      <c r="A64" s="52" t="s">
        <v>53</v>
      </c>
      <c r="B64" s="53"/>
      <c r="C64" s="18" t="s">
        <v>6</v>
      </c>
      <c r="D64" s="42">
        <v>10.64569</v>
      </c>
    </row>
    <row r="65" spans="1:6" ht="31.5" customHeight="1">
      <c r="A65" s="52" t="s">
        <v>52</v>
      </c>
      <c r="B65" s="53"/>
      <c r="C65" s="18" t="s">
        <v>7</v>
      </c>
      <c r="D65" s="37">
        <v>3.72169</v>
      </c>
      <c r="F65" s="30"/>
    </row>
    <row r="66" spans="1:4" ht="24.75" customHeight="1">
      <c r="A66" s="52" t="s">
        <v>54</v>
      </c>
      <c r="B66" s="53"/>
      <c r="C66" s="18" t="s">
        <v>51</v>
      </c>
      <c r="D66" s="42">
        <v>6.9239999999999995</v>
      </c>
    </row>
    <row r="67" spans="1:4" ht="30" customHeight="1">
      <c r="A67" s="54" t="s">
        <v>60</v>
      </c>
      <c r="B67" s="55"/>
      <c r="C67" s="18" t="s">
        <v>55</v>
      </c>
      <c r="D67" s="37">
        <v>239.56925999999999</v>
      </c>
    </row>
    <row r="68" spans="1:5" ht="20.25" customHeight="1">
      <c r="A68" s="52" t="s">
        <v>65</v>
      </c>
      <c r="B68" s="53"/>
      <c r="C68" s="18"/>
      <c r="D68" s="44">
        <v>2.250387714954032</v>
      </c>
      <c r="E68" s="33"/>
    </row>
    <row r="69" spans="1:4" ht="20.25" customHeight="1">
      <c r="A69" s="52" t="s">
        <v>84</v>
      </c>
      <c r="B69" s="53"/>
      <c r="C69" s="18" t="s">
        <v>57</v>
      </c>
      <c r="D69" s="37">
        <v>0</v>
      </c>
    </row>
    <row r="70" spans="1:4" ht="25.5" customHeight="1">
      <c r="A70" s="52" t="s">
        <v>58</v>
      </c>
      <c r="B70" s="53"/>
      <c r="C70" s="18"/>
      <c r="D70" s="37">
        <v>0</v>
      </c>
    </row>
    <row r="71" spans="1:4" ht="18" customHeight="1">
      <c r="A71" s="52" t="s">
        <v>56</v>
      </c>
      <c r="B71" s="53"/>
      <c r="C71" s="18"/>
      <c r="D71" s="43">
        <v>0</v>
      </c>
    </row>
    <row r="72" spans="1:3" ht="14.25" customHeight="1">
      <c r="A72" s="28"/>
      <c r="B72" s="22"/>
      <c r="C72" s="5"/>
    </row>
    <row r="73" spans="1:5" ht="24.75" customHeight="1">
      <c r="A73" s="19" t="s">
        <v>75</v>
      </c>
      <c r="B73" s="31"/>
      <c r="C73" s="31"/>
      <c r="D73" s="31"/>
      <c r="E73" s="31"/>
    </row>
    <row r="74" spans="1:3" ht="16.5" customHeight="1">
      <c r="A74" s="12"/>
      <c r="B74" s="5"/>
      <c r="C74" s="5"/>
    </row>
    <row r="75" spans="1:3" ht="1.5" customHeight="1">
      <c r="A75" s="12"/>
      <c r="B75" s="5"/>
      <c r="C75" s="5"/>
    </row>
    <row r="76" spans="1:4" s="9" customFormat="1" ht="12.75">
      <c r="A76" s="4" t="s">
        <v>63</v>
      </c>
      <c r="B76" s="6"/>
      <c r="C76" s="7"/>
      <c r="D76" s="8"/>
    </row>
    <row r="77" spans="1:4" s="9" customFormat="1" ht="12.75">
      <c r="A77" s="4" t="s">
        <v>10</v>
      </c>
      <c r="B77" s="10"/>
      <c r="C77" s="10"/>
      <c r="D77" s="6" t="s">
        <v>64</v>
      </c>
    </row>
    <row r="78" spans="2:3" ht="34.5" customHeight="1">
      <c r="B78" s="5"/>
      <c r="C78" s="5"/>
    </row>
    <row r="79" spans="1:3" ht="12.75">
      <c r="A79" s="4" t="s">
        <v>8</v>
      </c>
      <c r="B79" s="5"/>
      <c r="C79" s="5"/>
    </row>
    <row r="80" spans="1:3" ht="12.75">
      <c r="A80" s="4" t="s">
        <v>62</v>
      </c>
      <c r="B80" s="11"/>
      <c r="C80" s="11"/>
    </row>
    <row r="81" spans="2:3" ht="30.75" customHeight="1">
      <c r="B81" s="5"/>
      <c r="C81" s="5"/>
    </row>
    <row r="82" ht="39.75" customHeight="1"/>
    <row r="84" ht="33.75" customHeight="1"/>
  </sheetData>
  <mergeCells count="44">
    <mergeCell ref="C1:D1"/>
    <mergeCell ref="C2:D2"/>
    <mergeCell ref="C3:D3"/>
    <mergeCell ref="C4:D4"/>
    <mergeCell ref="A7:D7"/>
    <mergeCell ref="A8:D8"/>
    <mergeCell ref="A9:C9"/>
    <mergeCell ref="A10:D10"/>
    <mergeCell ref="A11:D11"/>
    <mergeCell ref="A12:D12"/>
    <mergeCell ref="A13:D13"/>
    <mergeCell ref="A14:D14"/>
    <mergeCell ref="A15:D15"/>
    <mergeCell ref="A16:D16"/>
    <mergeCell ref="A17:D17"/>
    <mergeCell ref="A19:C19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workbookViewId="0" topLeftCell="A1">
      <selection activeCell="A16" sqref="A16:D16"/>
    </sheetView>
  </sheetViews>
  <sheetFormatPr defaultColWidth="9.140625" defaultRowHeight="12.75"/>
  <cols>
    <col min="1" max="1" width="41.8515625" style="1" customWidth="1"/>
    <col min="2" max="2" width="16.140625" style="1" customWidth="1"/>
    <col min="3" max="3" width="21.140625" style="1" customWidth="1"/>
    <col min="4" max="4" width="21.421875" style="1" customWidth="1"/>
    <col min="5" max="5" width="18.421875" style="1" customWidth="1"/>
    <col min="6" max="6" width="11.00390625" style="1" customWidth="1"/>
    <col min="7" max="16384" width="9.140625" style="1" customWidth="1"/>
  </cols>
  <sheetData>
    <row r="1" spans="2:4" ht="12.75">
      <c r="B1" s="3"/>
      <c r="C1" s="69" t="s">
        <v>0</v>
      </c>
      <c r="D1" s="69"/>
    </row>
    <row r="2" spans="1:4" ht="12.75">
      <c r="A2" s="2"/>
      <c r="B2" s="3"/>
      <c r="C2" s="69" t="s">
        <v>78</v>
      </c>
      <c r="D2" s="69"/>
    </row>
    <row r="3" spans="1:4" ht="12.75">
      <c r="A3" s="2"/>
      <c r="B3" s="3"/>
      <c r="C3" s="69" t="s">
        <v>76</v>
      </c>
      <c r="D3" s="69"/>
    </row>
    <row r="4" spans="1:4" ht="12.75">
      <c r="A4" s="2"/>
      <c r="B4" s="3"/>
      <c r="C4" s="69" t="s">
        <v>77</v>
      </c>
      <c r="D4" s="69"/>
    </row>
    <row r="5" ht="12.75">
      <c r="A5" s="2"/>
    </row>
    <row r="6" ht="2.25" customHeight="1"/>
    <row r="7" spans="1:5" ht="12.75">
      <c r="A7" s="65" t="s">
        <v>67</v>
      </c>
      <c r="B7" s="65"/>
      <c r="C7" s="65"/>
      <c r="D7" s="65"/>
      <c r="E7" s="4"/>
    </row>
    <row r="8" spans="1:5" ht="12.75">
      <c r="A8" s="65" t="s">
        <v>74</v>
      </c>
      <c r="B8" s="65"/>
      <c r="C8" s="65"/>
      <c r="D8" s="65"/>
      <c r="E8" s="4"/>
    </row>
    <row r="9" spans="1:5" ht="12.75">
      <c r="A9" s="65"/>
      <c r="B9" s="65"/>
      <c r="C9" s="65"/>
      <c r="D9" s="4"/>
      <c r="E9" s="4"/>
    </row>
    <row r="10" spans="1:4" s="35" customFormat="1" ht="12.75">
      <c r="A10" s="66" t="s">
        <v>88</v>
      </c>
      <c r="B10" s="66"/>
      <c r="C10" s="66"/>
      <c r="D10" s="66"/>
    </row>
    <row r="11" spans="1:4" ht="24" customHeight="1">
      <c r="A11" s="68" t="s">
        <v>85</v>
      </c>
      <c r="B11" s="68"/>
      <c r="C11" s="68"/>
      <c r="D11" s="68"/>
    </row>
    <row r="12" spans="1:4" ht="14.25" customHeight="1">
      <c r="A12" s="71" t="s">
        <v>72</v>
      </c>
      <c r="B12" s="71"/>
      <c r="C12" s="71"/>
      <c r="D12" s="71"/>
    </row>
    <row r="13" spans="1:5" ht="20.25" customHeight="1">
      <c r="A13" s="72" t="s">
        <v>82</v>
      </c>
      <c r="B13" s="72"/>
      <c r="C13" s="72"/>
      <c r="D13" s="72"/>
      <c r="E13" s="5"/>
    </row>
    <row r="14" spans="1:4" ht="12.75">
      <c r="A14" s="67" t="s">
        <v>66</v>
      </c>
      <c r="B14" s="67"/>
      <c r="C14" s="67"/>
      <c r="D14" s="67"/>
    </row>
    <row r="15" spans="1:4" s="9" customFormat="1" ht="11.25">
      <c r="A15" s="67"/>
      <c r="B15" s="67"/>
      <c r="C15" s="67"/>
      <c r="D15" s="67"/>
    </row>
    <row r="16" spans="1:5" ht="16.5" customHeight="1">
      <c r="A16" s="70" t="s">
        <v>79</v>
      </c>
      <c r="B16" s="70"/>
      <c r="C16" s="70"/>
      <c r="D16" s="70"/>
      <c r="E16" s="29"/>
    </row>
    <row r="17" spans="1:5" ht="12.75">
      <c r="A17" s="67" t="s">
        <v>73</v>
      </c>
      <c r="B17" s="67"/>
      <c r="C17" s="67"/>
      <c r="D17" s="67"/>
      <c r="E17" s="9"/>
    </row>
    <row r="18" ht="5.25" customHeight="1"/>
    <row r="19" spans="1:6" ht="12.75">
      <c r="A19" s="64" t="s">
        <v>59</v>
      </c>
      <c r="B19" s="64"/>
      <c r="C19" s="64"/>
      <c r="D19" s="4"/>
      <c r="E19" s="4"/>
      <c r="F19" s="4"/>
    </row>
    <row r="20" spans="1:4" ht="44.25" customHeight="1">
      <c r="A20" s="21" t="s">
        <v>17</v>
      </c>
      <c r="B20" s="21" t="s">
        <v>9</v>
      </c>
      <c r="C20" s="34" t="s">
        <v>80</v>
      </c>
      <c r="D20" s="13" t="s">
        <v>81</v>
      </c>
    </row>
    <row r="21" spans="1:4" ht="15.75" customHeight="1">
      <c r="A21" s="16" t="s">
        <v>11</v>
      </c>
      <c r="B21" s="17">
        <v>2</v>
      </c>
      <c r="C21" s="17">
        <v>3</v>
      </c>
      <c r="D21" s="17">
        <v>4</v>
      </c>
    </row>
    <row r="22" spans="1:6" ht="28.5" customHeight="1">
      <c r="A22" s="14" t="s">
        <v>18</v>
      </c>
      <c r="B22" s="18" t="s">
        <v>1</v>
      </c>
      <c r="C22" s="37">
        <f>SUM(C24:C28)</f>
        <v>147.71197</v>
      </c>
      <c r="D22" s="37">
        <f>239.56926+C22</f>
        <v>387.28123000000005</v>
      </c>
      <c r="E22" s="41"/>
      <c r="F22" s="39"/>
    </row>
    <row r="23" spans="1:4" ht="12.75">
      <c r="A23" s="20" t="s">
        <v>19</v>
      </c>
      <c r="B23" s="20"/>
      <c r="C23" s="37"/>
      <c r="D23" s="37"/>
    </row>
    <row r="24" spans="1:6" ht="33.75" customHeight="1">
      <c r="A24" s="15" t="s">
        <v>20</v>
      </c>
      <c r="B24" s="18" t="s">
        <v>12</v>
      </c>
      <c r="C24" s="37">
        <f>18.41218</f>
        <v>18.41218</v>
      </c>
      <c r="D24" s="37">
        <f>18.05278+C24</f>
        <v>36.46496</v>
      </c>
      <c r="E24" s="39"/>
      <c r="F24" s="39"/>
    </row>
    <row r="25" spans="1:6" ht="25.5">
      <c r="A25" s="15" t="s">
        <v>21</v>
      </c>
      <c r="B25" s="18" t="s">
        <v>13</v>
      </c>
      <c r="C25" s="37">
        <f>2.86603+75.96641</f>
        <v>78.83243999999999</v>
      </c>
      <c r="D25" s="37">
        <f>158.26869+C25</f>
        <v>237.10112999999998</v>
      </c>
      <c r="F25" s="39"/>
    </row>
    <row r="26" spans="1:6" ht="39.75" customHeight="1">
      <c r="A26" s="15" t="s">
        <v>61</v>
      </c>
      <c r="B26" s="18" t="s">
        <v>14</v>
      </c>
      <c r="C26" s="37">
        <v>0</v>
      </c>
      <c r="D26" s="37">
        <v>0</v>
      </c>
      <c r="F26" s="39"/>
    </row>
    <row r="27" spans="1:6" ht="27.75" customHeight="1">
      <c r="A27" s="15" t="s">
        <v>22</v>
      </c>
      <c r="B27" s="18" t="s">
        <v>15</v>
      </c>
      <c r="C27" s="37">
        <f>113.73938-63.27203</f>
        <v>50.467349999999996</v>
      </c>
      <c r="D27" s="37">
        <f>63.24779+C27</f>
        <v>113.71513999999999</v>
      </c>
      <c r="F27" s="30"/>
    </row>
    <row r="28" spans="1:6" ht="38.25">
      <c r="A28" s="15" t="s">
        <v>23</v>
      </c>
      <c r="B28" s="18" t="s">
        <v>24</v>
      </c>
      <c r="C28" s="37">
        <v>0</v>
      </c>
      <c r="D28" s="37">
        <v>0</v>
      </c>
      <c r="E28" s="30"/>
      <c r="F28" s="30"/>
    </row>
    <row r="29" spans="1:6" ht="51">
      <c r="A29" s="24" t="s">
        <v>16</v>
      </c>
      <c r="B29" s="18" t="s">
        <v>2</v>
      </c>
      <c r="C29" s="37">
        <f>SUM(C31:C36)</f>
        <v>10.26702</v>
      </c>
      <c r="D29" s="37">
        <f>13.61207+C29</f>
        <v>23.879089999999998</v>
      </c>
      <c r="E29" s="30"/>
      <c r="F29" s="30"/>
    </row>
    <row r="30" spans="1:4" ht="12.75">
      <c r="A30" s="23" t="s">
        <v>19</v>
      </c>
      <c r="B30" s="20"/>
      <c r="C30" s="37"/>
      <c r="D30" s="37"/>
    </row>
    <row r="31" spans="1:5" ht="38.25" customHeight="1">
      <c r="A31" s="25" t="s">
        <v>26</v>
      </c>
      <c r="B31" s="18" t="s">
        <v>25</v>
      </c>
      <c r="C31" s="42">
        <v>2.01285</v>
      </c>
      <c r="D31" s="37">
        <f>3.72169+C31</f>
        <v>5.73454</v>
      </c>
      <c r="E31" s="30"/>
    </row>
    <row r="32" spans="1:4" ht="38.25">
      <c r="A32" s="25" t="s">
        <v>28</v>
      </c>
      <c r="B32" s="18" t="s">
        <v>27</v>
      </c>
      <c r="C32" s="42">
        <f>1.18467+7.0215</f>
        <v>8.20617</v>
      </c>
      <c r="D32" s="37">
        <f>5.46438+C32</f>
        <v>13.67055</v>
      </c>
    </row>
    <row r="33" spans="1:4" ht="12.75">
      <c r="A33" s="25" t="s">
        <v>31</v>
      </c>
      <c r="B33" s="18" t="s">
        <v>29</v>
      </c>
      <c r="C33" s="42">
        <v>0</v>
      </c>
      <c r="D33" s="37">
        <f>1+C33</f>
        <v>1</v>
      </c>
    </row>
    <row r="34" spans="1:4" ht="12.75">
      <c r="A34" s="25" t="s">
        <v>32</v>
      </c>
      <c r="B34" s="18" t="s">
        <v>30</v>
      </c>
      <c r="C34" s="42">
        <v>0</v>
      </c>
      <c r="D34" s="37">
        <f>3.25+C34</f>
        <v>3.25</v>
      </c>
    </row>
    <row r="35" spans="1:4" ht="12.75">
      <c r="A35" s="25" t="s">
        <v>34</v>
      </c>
      <c r="B35" s="18" t="s">
        <v>33</v>
      </c>
      <c r="C35" s="42">
        <v>0.048</v>
      </c>
      <c r="D35" s="37">
        <f>0.176+C35</f>
        <v>0.22399999999999998</v>
      </c>
    </row>
    <row r="36" spans="1:4" ht="12.75">
      <c r="A36" s="25" t="s">
        <v>35</v>
      </c>
      <c r="B36" s="18" t="s">
        <v>3</v>
      </c>
      <c r="C36" s="42">
        <v>0</v>
      </c>
      <c r="D36" s="37">
        <v>0</v>
      </c>
    </row>
    <row r="37" spans="1:4" ht="12.75">
      <c r="A37" s="27"/>
      <c r="B37" s="22"/>
      <c r="C37" s="47"/>
      <c r="D37" s="5"/>
    </row>
    <row r="38" spans="1:5" ht="24.75" customHeight="1">
      <c r="A38" s="19" t="s">
        <v>75</v>
      </c>
      <c r="B38" s="31"/>
      <c r="C38" s="48"/>
      <c r="D38" s="32"/>
      <c r="E38" s="31"/>
    </row>
    <row r="39" spans="1:4" ht="12.75">
      <c r="A39" s="26"/>
      <c r="B39" s="22"/>
      <c r="C39" s="47"/>
      <c r="D39" s="5"/>
    </row>
    <row r="40" spans="1:4" ht="12.75" customHeight="1" hidden="1">
      <c r="A40" s="26"/>
      <c r="B40" s="22"/>
      <c r="C40" s="5"/>
      <c r="D40" s="5"/>
    </row>
    <row r="41" spans="1:6" ht="12.75">
      <c r="A41" s="4" t="s">
        <v>36</v>
      </c>
      <c r="B41" s="4"/>
      <c r="C41" s="4"/>
      <c r="D41" s="4"/>
      <c r="E41" s="4"/>
      <c r="F41" s="4"/>
    </row>
    <row r="42" spans="1:6" ht="12.75" customHeight="1" hidden="1">
      <c r="A42" s="4"/>
      <c r="B42" s="4"/>
      <c r="C42" s="4"/>
      <c r="D42" s="4"/>
      <c r="E42" s="4"/>
      <c r="F42" s="4"/>
    </row>
    <row r="43" ht="13.5" customHeight="1">
      <c r="D43" s="2"/>
    </row>
    <row r="44" spans="1:4" ht="38.25" customHeight="1">
      <c r="A44" s="58" t="s">
        <v>17</v>
      </c>
      <c r="B44" s="59"/>
      <c r="C44" s="21" t="s">
        <v>9</v>
      </c>
      <c r="D44" s="13" t="s">
        <v>83</v>
      </c>
    </row>
    <row r="45" spans="1:4" ht="12.75">
      <c r="A45" s="60" t="s">
        <v>11</v>
      </c>
      <c r="B45" s="61"/>
      <c r="C45" s="17">
        <v>2</v>
      </c>
      <c r="D45" s="17">
        <v>3</v>
      </c>
    </row>
    <row r="46" spans="1:5" ht="29.25" customHeight="1">
      <c r="A46" s="62" t="s">
        <v>68</v>
      </c>
      <c r="B46" s="63"/>
      <c r="C46" s="18" t="s">
        <v>1</v>
      </c>
      <c r="D46" s="42">
        <v>10786.56328</v>
      </c>
      <c r="E46" s="50"/>
    </row>
    <row r="47" spans="1:4" ht="18" customHeight="1">
      <c r="A47" s="62" t="s">
        <v>69</v>
      </c>
      <c r="B47" s="63"/>
      <c r="C47" s="18" t="s">
        <v>2</v>
      </c>
      <c r="D47" s="42">
        <f>SUM(D49:D60)</f>
        <v>3148.65223</v>
      </c>
    </row>
    <row r="48" spans="1:4" ht="12.75">
      <c r="A48" s="56" t="s">
        <v>37</v>
      </c>
      <c r="B48" s="57"/>
      <c r="C48" s="20"/>
      <c r="D48" s="43"/>
    </row>
    <row r="49" spans="1:4" ht="12.75">
      <c r="A49" s="56" t="s">
        <v>38</v>
      </c>
      <c r="B49" s="57"/>
      <c r="C49" s="20"/>
      <c r="D49" s="43">
        <v>0</v>
      </c>
    </row>
    <row r="50" spans="1:4" ht="12.75">
      <c r="A50" s="56" t="s">
        <v>39</v>
      </c>
      <c r="B50" s="57"/>
      <c r="C50" s="20"/>
      <c r="D50" s="43">
        <v>0</v>
      </c>
    </row>
    <row r="51" spans="1:4" ht="12.75">
      <c r="A51" s="56" t="s">
        <v>40</v>
      </c>
      <c r="B51" s="57"/>
      <c r="C51" s="20"/>
      <c r="D51" s="43">
        <v>0</v>
      </c>
    </row>
    <row r="52" spans="1:4" ht="12.75">
      <c r="A52" s="56" t="s">
        <v>41</v>
      </c>
      <c r="B52" s="57"/>
      <c r="C52" s="20"/>
      <c r="D52" s="43">
        <v>0</v>
      </c>
    </row>
    <row r="53" spans="1:4" ht="12.75">
      <c r="A53" s="56" t="s">
        <v>42</v>
      </c>
      <c r="B53" s="57"/>
      <c r="C53" s="20"/>
      <c r="D53" s="43">
        <v>0</v>
      </c>
    </row>
    <row r="54" spans="1:4" ht="12.75">
      <c r="A54" s="56" t="s">
        <v>43</v>
      </c>
      <c r="B54" s="57"/>
      <c r="C54" s="20"/>
      <c r="D54" s="43">
        <v>0</v>
      </c>
    </row>
    <row r="55" spans="1:4" ht="12.75">
      <c r="A55" s="56" t="s">
        <v>44</v>
      </c>
      <c r="B55" s="57"/>
      <c r="C55" s="20"/>
      <c r="D55" s="36">
        <v>1149.21985</v>
      </c>
    </row>
    <row r="56" spans="1:4" ht="12.75">
      <c r="A56" s="56" t="s">
        <v>45</v>
      </c>
      <c r="B56" s="57"/>
      <c r="C56" s="20"/>
      <c r="D56" s="36">
        <v>1275.16576</v>
      </c>
    </row>
    <row r="57" spans="1:5" ht="12.75">
      <c r="A57" s="56" t="s">
        <v>46</v>
      </c>
      <c r="B57" s="57"/>
      <c r="C57" s="20"/>
      <c r="D57" s="36">
        <v>724.26662</v>
      </c>
      <c r="E57" s="30"/>
    </row>
    <row r="58" spans="1:4" ht="12.75">
      <c r="A58" s="56" t="s">
        <v>47</v>
      </c>
      <c r="B58" s="57"/>
      <c r="C58" s="20"/>
      <c r="D58" s="43">
        <v>0</v>
      </c>
    </row>
    <row r="59" spans="1:4" ht="12.75">
      <c r="A59" s="56" t="s">
        <v>48</v>
      </c>
      <c r="B59" s="57"/>
      <c r="C59" s="20"/>
      <c r="D59" s="43">
        <v>0</v>
      </c>
    </row>
    <row r="60" spans="1:5" ht="16.5" customHeight="1">
      <c r="A60" s="56" t="s">
        <v>49</v>
      </c>
      <c r="B60" s="57"/>
      <c r="C60" s="20"/>
      <c r="D60" s="43">
        <v>0</v>
      </c>
      <c r="E60" s="39"/>
    </row>
    <row r="61" spans="1:8" ht="42" customHeight="1">
      <c r="A61" s="52" t="s">
        <v>70</v>
      </c>
      <c r="B61" s="53"/>
      <c r="C61" s="18" t="s">
        <v>3</v>
      </c>
      <c r="D61" s="37">
        <f>130586.797645833/1000</f>
        <v>130.586797645833</v>
      </c>
      <c r="F61" s="30"/>
      <c r="H61" s="30"/>
    </row>
    <row r="62" spans="1:8" ht="27" customHeight="1">
      <c r="A62" s="52" t="s">
        <v>71</v>
      </c>
      <c r="B62" s="53"/>
      <c r="C62" s="18" t="s">
        <v>4</v>
      </c>
      <c r="D62" s="42">
        <f>D29</f>
        <v>23.879089999999998</v>
      </c>
      <c r="E62" s="30"/>
      <c r="F62" s="30"/>
      <c r="H62" s="30"/>
    </row>
    <row r="63" spans="1:4" ht="27.75" customHeight="1">
      <c r="A63" s="52" t="s">
        <v>50</v>
      </c>
      <c r="B63" s="53"/>
      <c r="C63" s="18" t="s">
        <v>5</v>
      </c>
      <c r="D63" s="42">
        <f>D61-D62</f>
        <v>106.70770764583301</v>
      </c>
    </row>
    <row r="64" spans="1:4" ht="31.5" customHeight="1">
      <c r="A64" s="52" t="s">
        <v>53</v>
      </c>
      <c r="B64" s="53"/>
      <c r="C64" s="18" t="s">
        <v>6</v>
      </c>
      <c r="D64" s="42">
        <f>11871.5316041667/1000</f>
        <v>11.8715316041667</v>
      </c>
    </row>
    <row r="65" spans="1:6" ht="31.5" customHeight="1">
      <c r="A65" s="52" t="s">
        <v>52</v>
      </c>
      <c r="B65" s="53"/>
      <c r="C65" s="18" t="s">
        <v>7</v>
      </c>
      <c r="D65" s="37">
        <f>D31</f>
        <v>5.73454</v>
      </c>
      <c r="F65" s="30"/>
    </row>
    <row r="66" spans="1:4" ht="24.75" customHeight="1">
      <c r="A66" s="52" t="s">
        <v>54</v>
      </c>
      <c r="B66" s="53"/>
      <c r="C66" s="18" t="s">
        <v>51</v>
      </c>
      <c r="D66" s="42">
        <f>D64-D65</f>
        <v>6.1369916041667</v>
      </c>
    </row>
    <row r="67" spans="1:4" ht="30" customHeight="1">
      <c r="A67" s="54" t="s">
        <v>60</v>
      </c>
      <c r="B67" s="55"/>
      <c r="C67" s="18" t="s">
        <v>55</v>
      </c>
      <c r="D67" s="37">
        <f>D22</f>
        <v>387.28123000000005</v>
      </c>
    </row>
    <row r="68" spans="1:5" ht="20.25" customHeight="1">
      <c r="A68" s="52" t="s">
        <v>65</v>
      </c>
      <c r="B68" s="53"/>
      <c r="C68" s="18"/>
      <c r="D68" s="51">
        <f>D67/11249.00889*100</f>
        <v>3.4428031285874474</v>
      </c>
      <c r="E68" s="33"/>
    </row>
    <row r="69" spans="1:4" ht="20.25" customHeight="1">
      <c r="A69" s="52" t="s">
        <v>84</v>
      </c>
      <c r="B69" s="53"/>
      <c r="C69" s="18" t="s">
        <v>57</v>
      </c>
      <c r="D69" s="37">
        <v>0</v>
      </c>
    </row>
    <row r="70" spans="1:4" ht="25.5" customHeight="1">
      <c r="A70" s="52" t="s">
        <v>58</v>
      </c>
      <c r="B70" s="53"/>
      <c r="C70" s="18"/>
      <c r="D70" s="37">
        <v>0</v>
      </c>
    </row>
    <row r="71" spans="1:4" ht="18" customHeight="1">
      <c r="A71" s="52" t="s">
        <v>56</v>
      </c>
      <c r="B71" s="53"/>
      <c r="C71" s="18"/>
      <c r="D71" s="44">
        <v>0</v>
      </c>
    </row>
    <row r="72" spans="1:3" ht="14.25" customHeight="1">
      <c r="A72" s="28"/>
      <c r="B72" s="22"/>
      <c r="C72" s="5"/>
    </row>
    <row r="73" spans="1:5" ht="24.75" customHeight="1">
      <c r="A73" s="19" t="s">
        <v>75</v>
      </c>
      <c r="B73" s="31"/>
      <c r="C73" s="31"/>
      <c r="D73" s="31"/>
      <c r="E73" s="31"/>
    </row>
    <row r="74" spans="1:3" ht="16.5" customHeight="1">
      <c r="A74" s="12"/>
      <c r="B74" s="5"/>
      <c r="C74" s="5"/>
    </row>
    <row r="75" spans="1:3" ht="1.5" customHeight="1">
      <c r="A75" s="12"/>
      <c r="B75" s="5"/>
      <c r="C75" s="5"/>
    </row>
    <row r="76" spans="1:4" s="9" customFormat="1" ht="12.75">
      <c r="A76" s="4" t="s">
        <v>63</v>
      </c>
      <c r="B76" s="6"/>
      <c r="C76" s="7"/>
      <c r="D76" s="8"/>
    </row>
    <row r="77" spans="1:4" s="9" customFormat="1" ht="12.75">
      <c r="A77" s="4" t="s">
        <v>10</v>
      </c>
      <c r="B77" s="10"/>
      <c r="C77" s="10"/>
      <c r="D77" s="6" t="s">
        <v>64</v>
      </c>
    </row>
    <row r="78" spans="2:3" ht="34.5" customHeight="1">
      <c r="B78" s="5"/>
      <c r="C78" s="5"/>
    </row>
    <row r="79" spans="1:3" ht="12.75">
      <c r="A79" s="4" t="s">
        <v>8</v>
      </c>
      <c r="B79" s="5"/>
      <c r="C79" s="5"/>
    </row>
    <row r="80" spans="1:3" ht="12.75">
      <c r="A80" s="4" t="s">
        <v>62</v>
      </c>
      <c r="B80" s="11"/>
      <c r="C80" s="11"/>
    </row>
    <row r="81" spans="2:3" ht="30.75" customHeight="1">
      <c r="B81" s="5"/>
      <c r="C81" s="5"/>
    </row>
    <row r="82" ht="39.75" customHeight="1"/>
    <row r="84" ht="33.75" customHeight="1"/>
  </sheetData>
  <mergeCells count="44">
    <mergeCell ref="C1:D1"/>
    <mergeCell ref="C2:D2"/>
    <mergeCell ref="C3:D3"/>
    <mergeCell ref="C4:D4"/>
    <mergeCell ref="A7:D7"/>
    <mergeCell ref="A8:D8"/>
    <mergeCell ref="A9:C9"/>
    <mergeCell ref="A10:D10"/>
    <mergeCell ref="A11:D11"/>
    <mergeCell ref="A12:D12"/>
    <mergeCell ref="A13:D13"/>
    <mergeCell ref="A14:D14"/>
    <mergeCell ref="A15:D15"/>
    <mergeCell ref="A16:D16"/>
    <mergeCell ref="A17:D17"/>
    <mergeCell ref="A19:C19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41.8515625" style="1" customWidth="1"/>
    <col min="2" max="2" width="16.140625" style="1" customWidth="1"/>
    <col min="3" max="3" width="21.140625" style="1" customWidth="1"/>
    <col min="4" max="4" width="21.421875" style="1" customWidth="1"/>
    <col min="5" max="5" width="18.421875" style="1" customWidth="1"/>
    <col min="6" max="6" width="11.00390625" style="1" customWidth="1"/>
    <col min="7" max="16384" width="9.140625" style="1" customWidth="1"/>
  </cols>
  <sheetData>
    <row r="1" spans="2:4" ht="12.75">
      <c r="B1" s="3"/>
      <c r="C1" s="69" t="s">
        <v>0</v>
      </c>
      <c r="D1" s="69"/>
    </row>
    <row r="2" spans="1:4" ht="12.75">
      <c r="A2" s="2"/>
      <c r="B2" s="3"/>
      <c r="C2" s="69" t="s">
        <v>78</v>
      </c>
      <c r="D2" s="69"/>
    </row>
    <row r="3" spans="1:4" ht="12.75">
      <c r="A3" s="2"/>
      <c r="B3" s="3"/>
      <c r="C3" s="69" t="s">
        <v>76</v>
      </c>
      <c r="D3" s="69"/>
    </row>
    <row r="4" spans="1:4" ht="12.75">
      <c r="A4" s="2"/>
      <c r="B4" s="3"/>
      <c r="C4" s="69" t="s">
        <v>77</v>
      </c>
      <c r="D4" s="69"/>
    </row>
    <row r="5" ht="12.75">
      <c r="A5" s="2"/>
    </row>
    <row r="6" ht="1.5" customHeight="1"/>
    <row r="7" spans="1:5" ht="12.75">
      <c r="A7" s="65" t="s">
        <v>67</v>
      </c>
      <c r="B7" s="65"/>
      <c r="C7" s="65"/>
      <c r="D7" s="65"/>
      <c r="E7" s="4"/>
    </row>
    <row r="8" spans="1:5" ht="12.75">
      <c r="A8" s="65" t="s">
        <v>74</v>
      </c>
      <c r="B8" s="65"/>
      <c r="C8" s="65"/>
      <c r="D8" s="65"/>
      <c r="E8" s="4"/>
    </row>
    <row r="9" spans="1:5" ht="12.75">
      <c r="A9" s="65"/>
      <c r="B9" s="65"/>
      <c r="C9" s="65"/>
      <c r="D9" s="4"/>
      <c r="E9" s="4"/>
    </row>
    <row r="10" spans="1:4" s="35" customFormat="1" ht="12.75">
      <c r="A10" s="66" t="s">
        <v>89</v>
      </c>
      <c r="B10" s="66"/>
      <c r="C10" s="66"/>
      <c r="D10" s="66"/>
    </row>
    <row r="11" spans="1:4" ht="24" customHeight="1">
      <c r="A11" s="68" t="s">
        <v>85</v>
      </c>
      <c r="B11" s="68"/>
      <c r="C11" s="68"/>
      <c r="D11" s="68"/>
    </row>
    <row r="12" spans="1:4" ht="14.25" customHeight="1">
      <c r="A12" s="71" t="s">
        <v>72</v>
      </c>
      <c r="B12" s="71"/>
      <c r="C12" s="71"/>
      <c r="D12" s="71"/>
    </row>
    <row r="13" spans="1:5" ht="20.25" customHeight="1">
      <c r="A13" s="72" t="s">
        <v>82</v>
      </c>
      <c r="B13" s="72"/>
      <c r="C13" s="72"/>
      <c r="D13" s="72"/>
      <c r="E13" s="5"/>
    </row>
    <row r="14" spans="1:4" ht="12.75">
      <c r="A14" s="67" t="s">
        <v>66</v>
      </c>
      <c r="B14" s="67"/>
      <c r="C14" s="67"/>
      <c r="D14" s="67"/>
    </row>
    <row r="15" spans="1:4" s="9" customFormat="1" ht="11.25">
      <c r="A15" s="67"/>
      <c r="B15" s="67"/>
      <c r="C15" s="67"/>
      <c r="D15" s="67"/>
    </row>
    <row r="16" spans="1:5" ht="16.5" customHeight="1">
      <c r="A16" s="70" t="s">
        <v>79</v>
      </c>
      <c r="B16" s="70"/>
      <c r="C16" s="70"/>
      <c r="D16" s="70"/>
      <c r="E16" s="29"/>
    </row>
    <row r="17" spans="1:5" ht="12.75">
      <c r="A17" s="67" t="s">
        <v>73</v>
      </c>
      <c r="B17" s="67"/>
      <c r="C17" s="67"/>
      <c r="D17" s="67"/>
      <c r="E17" s="9"/>
    </row>
    <row r="18" ht="5.25" customHeight="1"/>
    <row r="19" spans="1:6" ht="12.75">
      <c r="A19" s="64" t="s">
        <v>59</v>
      </c>
      <c r="B19" s="64"/>
      <c r="C19" s="64"/>
      <c r="D19" s="4"/>
      <c r="E19" s="4"/>
      <c r="F19" s="4"/>
    </row>
    <row r="20" spans="1:4" ht="44.25" customHeight="1">
      <c r="A20" s="21" t="s">
        <v>17</v>
      </c>
      <c r="B20" s="21" t="s">
        <v>9</v>
      </c>
      <c r="C20" s="34" t="s">
        <v>80</v>
      </c>
      <c r="D20" s="13" t="s">
        <v>81</v>
      </c>
    </row>
    <row r="21" spans="1:4" ht="15.75" customHeight="1">
      <c r="A21" s="16" t="s">
        <v>11</v>
      </c>
      <c r="B21" s="17">
        <v>2</v>
      </c>
      <c r="C21" s="17">
        <v>3</v>
      </c>
      <c r="D21" s="17">
        <v>4</v>
      </c>
    </row>
    <row r="22" spans="1:6" ht="28.5" customHeight="1">
      <c r="A22" s="14" t="s">
        <v>18</v>
      </c>
      <c r="B22" s="18" t="s">
        <v>1</v>
      </c>
      <c r="C22" s="37">
        <f>SUM(C24:C28)</f>
        <v>584.62888</v>
      </c>
      <c r="D22" s="37">
        <f>387.28123+C22</f>
        <v>971.91011</v>
      </c>
      <c r="E22" s="41"/>
      <c r="F22" s="39"/>
    </row>
    <row r="23" spans="1:4" ht="12.75">
      <c r="A23" s="20" t="s">
        <v>19</v>
      </c>
      <c r="B23" s="20"/>
      <c r="C23" s="37"/>
      <c r="D23" s="37"/>
    </row>
    <row r="24" spans="1:6" ht="33.75" customHeight="1">
      <c r="A24" s="15" t="s">
        <v>20</v>
      </c>
      <c r="B24" s="18" t="s">
        <v>12</v>
      </c>
      <c r="C24" s="37">
        <v>15.62369</v>
      </c>
      <c r="D24" s="37">
        <f>36.46496+C24</f>
        <v>52.08865</v>
      </c>
      <c r="E24" s="39"/>
      <c r="F24" s="39"/>
    </row>
    <row r="25" spans="1:6" ht="25.5">
      <c r="A25" s="15" t="s">
        <v>21</v>
      </c>
      <c r="B25" s="18" t="s">
        <v>13</v>
      </c>
      <c r="C25" s="37">
        <f>80.3643+46.34273</f>
        <v>126.70703</v>
      </c>
      <c r="D25" s="37">
        <f>237.10113+C25</f>
        <v>363.80816000000004</v>
      </c>
      <c r="F25" s="39"/>
    </row>
    <row r="26" spans="1:6" ht="39.75" customHeight="1">
      <c r="A26" s="15" t="s">
        <v>61</v>
      </c>
      <c r="B26" s="18" t="s">
        <v>14</v>
      </c>
      <c r="C26" s="37">
        <v>0</v>
      </c>
      <c r="D26" s="37">
        <v>0</v>
      </c>
      <c r="F26" s="39"/>
    </row>
    <row r="27" spans="1:6" ht="27.75" customHeight="1">
      <c r="A27" s="15" t="s">
        <v>22</v>
      </c>
      <c r="B27" s="18" t="s">
        <v>15</v>
      </c>
      <c r="C27" s="37">
        <f>336.55775+106.15241-0.412</f>
        <v>442.29816</v>
      </c>
      <c r="D27" s="37">
        <f>113.71514+C27</f>
        <v>556.0133</v>
      </c>
      <c r="F27" s="30"/>
    </row>
    <row r="28" spans="1:6" ht="38.25">
      <c r="A28" s="15" t="s">
        <v>23</v>
      </c>
      <c r="B28" s="18" t="s">
        <v>24</v>
      </c>
      <c r="C28" s="37">
        <v>0</v>
      </c>
      <c r="D28" s="37">
        <v>0</v>
      </c>
      <c r="E28" s="30"/>
      <c r="F28" s="30"/>
    </row>
    <row r="29" spans="1:6" ht="51">
      <c r="A29" s="24" t="s">
        <v>16</v>
      </c>
      <c r="B29" s="18" t="s">
        <v>2</v>
      </c>
      <c r="C29" s="37">
        <f>SUM(C31:C35)</f>
        <v>5.99807</v>
      </c>
      <c r="D29" s="37">
        <f>SUM(D31:D35)</f>
        <v>29.87716</v>
      </c>
      <c r="E29" s="30"/>
      <c r="F29" s="30"/>
    </row>
    <row r="30" spans="1:4" ht="12.75">
      <c r="A30" s="23" t="s">
        <v>19</v>
      </c>
      <c r="B30" s="20"/>
      <c r="C30" s="37"/>
      <c r="D30" s="37"/>
    </row>
    <row r="31" spans="1:5" ht="38.25" customHeight="1">
      <c r="A31" s="25" t="s">
        <v>26</v>
      </c>
      <c r="B31" s="18" t="s">
        <v>25</v>
      </c>
      <c r="C31" s="42">
        <f>1.7539+0.96762</f>
        <v>2.72152</v>
      </c>
      <c r="D31" s="37">
        <f>5.73454+C31</f>
        <v>8.45606</v>
      </c>
      <c r="E31" s="30"/>
    </row>
    <row r="32" spans="1:4" ht="38.25">
      <c r="A32" s="25" t="s">
        <v>28</v>
      </c>
      <c r="B32" s="18" t="s">
        <v>27</v>
      </c>
      <c r="C32" s="42">
        <f>0.51137+2.70118</f>
        <v>3.21255</v>
      </c>
      <c r="D32" s="37">
        <f>13.67055+C32</f>
        <v>16.8831</v>
      </c>
    </row>
    <row r="33" spans="1:4" ht="12.75">
      <c r="A33" s="25" t="s">
        <v>31</v>
      </c>
      <c r="B33" s="18" t="s">
        <v>29</v>
      </c>
      <c r="C33" s="42">
        <v>0</v>
      </c>
      <c r="D33" s="37">
        <v>1</v>
      </c>
    </row>
    <row r="34" spans="1:4" ht="12.75">
      <c r="A34" s="25" t="s">
        <v>32</v>
      </c>
      <c r="B34" s="18" t="s">
        <v>30</v>
      </c>
      <c r="C34" s="42">
        <v>0</v>
      </c>
      <c r="D34" s="37">
        <v>3.25</v>
      </c>
    </row>
    <row r="35" spans="1:4" ht="12.75">
      <c r="A35" s="25" t="s">
        <v>34</v>
      </c>
      <c r="B35" s="18" t="s">
        <v>33</v>
      </c>
      <c r="C35" s="42">
        <v>0.064</v>
      </c>
      <c r="D35" s="37">
        <f>0.224+C35</f>
        <v>0.28800000000000003</v>
      </c>
    </row>
    <row r="36" spans="1:4" ht="12.75">
      <c r="A36" s="25" t="s">
        <v>35</v>
      </c>
      <c r="B36" s="18" t="s">
        <v>3</v>
      </c>
      <c r="C36" s="42">
        <f>'[1]ф № 2  '!C24</f>
        <v>97.19101</v>
      </c>
      <c r="D36" s="37">
        <f>C36</f>
        <v>97.19101</v>
      </c>
    </row>
    <row r="37" spans="1:4" ht="12.75">
      <c r="A37" s="27"/>
      <c r="B37" s="22"/>
      <c r="C37" s="47"/>
      <c r="D37" s="5"/>
    </row>
    <row r="38" spans="1:5" ht="24.75" customHeight="1">
      <c r="A38" s="19" t="s">
        <v>75</v>
      </c>
      <c r="B38" s="31"/>
      <c r="C38" s="48"/>
      <c r="D38" s="32"/>
      <c r="E38" s="31"/>
    </row>
    <row r="39" spans="1:4" ht="12.75">
      <c r="A39" s="26"/>
      <c r="B39" s="22"/>
      <c r="C39" s="47"/>
      <c r="D39" s="5"/>
    </row>
    <row r="40" spans="1:4" ht="12.75" customHeight="1" hidden="1">
      <c r="A40" s="26"/>
      <c r="B40" s="22"/>
      <c r="C40" s="5"/>
      <c r="D40" s="5"/>
    </row>
    <row r="41" spans="1:6" ht="12.75">
      <c r="A41" s="4" t="s">
        <v>36</v>
      </c>
      <c r="B41" s="4"/>
      <c r="C41" s="4"/>
      <c r="D41" s="4"/>
      <c r="E41" s="4"/>
      <c r="F41" s="4"/>
    </row>
    <row r="42" spans="1:6" ht="12.75" customHeight="1" hidden="1">
      <c r="A42" s="4"/>
      <c r="B42" s="4"/>
      <c r="C42" s="4"/>
      <c r="D42" s="4"/>
      <c r="E42" s="4"/>
      <c r="F42" s="4"/>
    </row>
    <row r="43" ht="13.5" customHeight="1">
      <c r="D43" s="2"/>
    </row>
    <row r="44" spans="1:4" ht="38.25" customHeight="1">
      <c r="A44" s="58" t="s">
        <v>17</v>
      </c>
      <c r="B44" s="59"/>
      <c r="C44" s="21" t="s">
        <v>9</v>
      </c>
      <c r="D44" s="13" t="s">
        <v>83</v>
      </c>
    </row>
    <row r="45" spans="1:4" ht="12.75">
      <c r="A45" s="60" t="s">
        <v>11</v>
      </c>
      <c r="B45" s="61"/>
      <c r="C45" s="17">
        <v>2</v>
      </c>
      <c r="D45" s="17">
        <v>3</v>
      </c>
    </row>
    <row r="46" spans="1:5" ht="29.25" customHeight="1">
      <c r="A46" s="62" t="s">
        <v>68</v>
      </c>
      <c r="B46" s="63"/>
      <c r="C46" s="18" t="s">
        <v>1</v>
      </c>
      <c r="D46" s="42">
        <v>10990.9763</v>
      </c>
      <c r="E46" s="50"/>
    </row>
    <row r="47" spans="1:4" ht="18" customHeight="1">
      <c r="A47" s="62" t="s">
        <v>69</v>
      </c>
      <c r="B47" s="63"/>
      <c r="C47" s="18" t="s">
        <v>2</v>
      </c>
      <c r="D47" s="42">
        <f>SUM(D49:D60)</f>
        <v>4590.677720000001</v>
      </c>
    </row>
    <row r="48" spans="1:4" ht="12.75">
      <c r="A48" s="56" t="s">
        <v>37</v>
      </c>
      <c r="B48" s="57"/>
      <c r="C48" s="20"/>
      <c r="D48" s="43"/>
    </row>
    <row r="49" spans="1:4" ht="12.75">
      <c r="A49" s="56" t="s">
        <v>38</v>
      </c>
      <c r="B49" s="57"/>
      <c r="C49" s="20"/>
      <c r="D49" s="43">
        <v>0</v>
      </c>
    </row>
    <row r="50" spans="1:4" ht="12.75">
      <c r="A50" s="56" t="s">
        <v>39</v>
      </c>
      <c r="B50" s="57"/>
      <c r="C50" s="20"/>
      <c r="D50" s="43">
        <v>0</v>
      </c>
    </row>
    <row r="51" spans="1:4" ht="12.75">
      <c r="A51" s="56" t="s">
        <v>40</v>
      </c>
      <c r="B51" s="57"/>
      <c r="C51" s="20"/>
      <c r="D51" s="43">
        <v>0</v>
      </c>
    </row>
    <row r="52" spans="1:4" ht="12.75">
      <c r="A52" s="56" t="s">
        <v>41</v>
      </c>
      <c r="B52" s="57"/>
      <c r="C52" s="20"/>
      <c r="D52" s="43">
        <v>0</v>
      </c>
    </row>
    <row r="53" spans="1:4" ht="12.75">
      <c r="A53" s="56" t="s">
        <v>42</v>
      </c>
      <c r="B53" s="57"/>
      <c r="C53" s="20"/>
      <c r="D53" s="43">
        <v>0</v>
      </c>
    </row>
    <row r="54" spans="1:4" ht="12.75">
      <c r="A54" s="56" t="s">
        <v>43</v>
      </c>
      <c r="B54" s="57"/>
      <c r="C54" s="20"/>
      <c r="D54" s="43">
        <v>0</v>
      </c>
    </row>
    <row r="55" spans="1:4" ht="12.75">
      <c r="A55" s="56" t="s">
        <v>44</v>
      </c>
      <c r="B55" s="57"/>
      <c r="C55" s="20"/>
      <c r="D55" s="36">
        <v>1149.21985</v>
      </c>
    </row>
    <row r="56" spans="1:4" ht="12.75">
      <c r="A56" s="56" t="s">
        <v>45</v>
      </c>
      <c r="B56" s="57"/>
      <c r="C56" s="20"/>
      <c r="D56" s="36">
        <v>1275.16576</v>
      </c>
    </row>
    <row r="57" spans="1:5" ht="12.75">
      <c r="A57" s="56" t="s">
        <v>46</v>
      </c>
      <c r="B57" s="57"/>
      <c r="C57" s="20"/>
      <c r="D57" s="36">
        <v>724.26662</v>
      </c>
      <c r="E57" s="30"/>
    </row>
    <row r="58" spans="1:4" ht="12.75">
      <c r="A58" s="56" t="s">
        <v>47</v>
      </c>
      <c r="B58" s="57"/>
      <c r="C58" s="20"/>
      <c r="D58" s="36">
        <v>510.97917</v>
      </c>
    </row>
    <row r="59" spans="1:4" ht="12.75">
      <c r="A59" s="56" t="s">
        <v>48</v>
      </c>
      <c r="B59" s="57"/>
      <c r="C59" s="20"/>
      <c r="D59" s="36">
        <v>257.76985</v>
      </c>
    </row>
    <row r="60" spans="1:5" ht="16.5" customHeight="1">
      <c r="A60" s="56" t="s">
        <v>49</v>
      </c>
      <c r="B60" s="57"/>
      <c r="C60" s="20"/>
      <c r="D60" s="36">
        <v>673.27647</v>
      </c>
      <c r="E60" s="39"/>
    </row>
    <row r="61" spans="1:8" ht="42" customHeight="1">
      <c r="A61" s="52" t="s">
        <v>70</v>
      </c>
      <c r="B61" s="53"/>
      <c r="C61" s="18" t="s">
        <v>3</v>
      </c>
      <c r="D61" s="37">
        <v>134.00842764583334</v>
      </c>
      <c r="F61" s="30"/>
      <c r="H61" s="30"/>
    </row>
    <row r="62" spans="1:8" ht="27" customHeight="1">
      <c r="A62" s="52" t="s">
        <v>71</v>
      </c>
      <c r="B62" s="53"/>
      <c r="C62" s="18" t="s">
        <v>4</v>
      </c>
      <c r="D62" s="42">
        <f>D29</f>
        <v>29.87716</v>
      </c>
      <c r="E62" s="30"/>
      <c r="F62" s="30"/>
      <c r="H62" s="30"/>
    </row>
    <row r="63" spans="1:4" ht="27.75" customHeight="1">
      <c r="A63" s="52" t="s">
        <v>50</v>
      </c>
      <c r="B63" s="53"/>
      <c r="C63" s="18" t="s">
        <v>5</v>
      </c>
      <c r="D63" s="42">
        <f>D61-D62</f>
        <v>104.13126764583333</v>
      </c>
    </row>
    <row r="64" spans="1:4" ht="31.5" customHeight="1">
      <c r="A64" s="52" t="s">
        <v>53</v>
      </c>
      <c r="B64" s="53"/>
      <c r="C64" s="18" t="s">
        <v>6</v>
      </c>
      <c r="D64" s="42">
        <v>12.182591604166666</v>
      </c>
    </row>
    <row r="65" spans="1:6" ht="31.5" customHeight="1">
      <c r="A65" s="52" t="s">
        <v>52</v>
      </c>
      <c r="B65" s="53"/>
      <c r="C65" s="18" t="s">
        <v>7</v>
      </c>
      <c r="D65" s="37">
        <f>D31</f>
        <v>8.45606</v>
      </c>
      <c r="F65" s="30"/>
    </row>
    <row r="66" spans="1:4" ht="24.75" customHeight="1">
      <c r="A66" s="52" t="s">
        <v>54</v>
      </c>
      <c r="B66" s="53"/>
      <c r="C66" s="18" t="s">
        <v>51</v>
      </c>
      <c r="D66" s="42">
        <f>D64-D65</f>
        <v>3.7265316041666647</v>
      </c>
    </row>
    <row r="67" spans="1:4" ht="30" customHeight="1">
      <c r="A67" s="54" t="s">
        <v>60</v>
      </c>
      <c r="B67" s="55"/>
      <c r="C67" s="18" t="s">
        <v>55</v>
      </c>
      <c r="D67" s="37">
        <f>'[1]ф № 2  '!D21</f>
        <v>971.91011</v>
      </c>
    </row>
    <row r="68" spans="1:5" ht="20.25" customHeight="1">
      <c r="A68" s="52" t="s">
        <v>65</v>
      </c>
      <c r="B68" s="53"/>
      <c r="C68" s="18"/>
      <c r="D68" s="51">
        <v>7.911302977661549</v>
      </c>
      <c r="E68" s="33"/>
    </row>
    <row r="69" spans="1:4" ht="20.25" customHeight="1">
      <c r="A69" s="52" t="s">
        <v>84</v>
      </c>
      <c r="B69" s="53"/>
      <c r="C69" s="18" t="s">
        <v>57</v>
      </c>
      <c r="D69" s="37">
        <f>D67*D70/100</f>
        <v>97.191011</v>
      </c>
    </row>
    <row r="70" spans="1:4" ht="25.5" customHeight="1">
      <c r="A70" s="52" t="s">
        <v>58</v>
      </c>
      <c r="B70" s="53"/>
      <c r="C70" s="18"/>
      <c r="D70" s="37">
        <v>10</v>
      </c>
    </row>
    <row r="71" spans="1:4" ht="18" customHeight="1">
      <c r="A71" s="52" t="s">
        <v>56</v>
      </c>
      <c r="B71" s="53"/>
      <c r="C71" s="18"/>
      <c r="D71" s="44">
        <f>D68/10</f>
        <v>0.791130297766155</v>
      </c>
    </row>
    <row r="72" spans="1:3" ht="14.25" customHeight="1">
      <c r="A72" s="28"/>
      <c r="B72" s="22"/>
      <c r="C72" s="5"/>
    </row>
    <row r="73" spans="1:5" ht="24.75" customHeight="1">
      <c r="A73" s="19" t="s">
        <v>75</v>
      </c>
      <c r="B73" s="31"/>
      <c r="C73" s="31"/>
      <c r="D73" s="31"/>
      <c r="E73" s="31"/>
    </row>
    <row r="74" spans="1:3" ht="16.5" customHeight="1">
      <c r="A74" s="12"/>
      <c r="B74" s="5"/>
      <c r="C74" s="5"/>
    </row>
    <row r="75" spans="1:3" ht="1.5" customHeight="1">
      <c r="A75" s="12"/>
      <c r="B75" s="5"/>
      <c r="C75" s="5"/>
    </row>
    <row r="76" spans="1:4" s="9" customFormat="1" ht="12.75">
      <c r="A76" s="4" t="s">
        <v>63</v>
      </c>
      <c r="B76" s="6"/>
      <c r="C76" s="7"/>
      <c r="D76" s="8"/>
    </row>
    <row r="77" spans="1:4" s="9" customFormat="1" ht="12.75">
      <c r="A77" s="4" t="s">
        <v>10</v>
      </c>
      <c r="B77" s="10"/>
      <c r="C77" s="10"/>
      <c r="D77" s="6" t="s">
        <v>64</v>
      </c>
    </row>
    <row r="78" spans="2:3" ht="34.5" customHeight="1">
      <c r="B78" s="5"/>
      <c r="C78" s="5"/>
    </row>
    <row r="79" spans="1:3" ht="12.75">
      <c r="A79" s="4" t="s">
        <v>8</v>
      </c>
      <c r="B79" s="5"/>
      <c r="C79" s="5"/>
    </row>
    <row r="80" spans="1:3" ht="12.75">
      <c r="A80" s="4" t="s">
        <v>62</v>
      </c>
      <c r="B80" s="11"/>
      <c r="C80" s="11"/>
    </row>
    <row r="81" spans="2:3" ht="30.75" customHeight="1">
      <c r="B81" s="5"/>
      <c r="C81" s="5"/>
    </row>
    <row r="82" ht="39.75" customHeight="1"/>
    <row r="84" ht="33.75" customHeight="1"/>
  </sheetData>
  <mergeCells count="44"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15:D15"/>
    <mergeCell ref="A16:D16"/>
    <mergeCell ref="A17:D17"/>
    <mergeCell ref="A19:C19"/>
    <mergeCell ref="A11:D11"/>
    <mergeCell ref="A12:D12"/>
    <mergeCell ref="A13:D13"/>
    <mergeCell ref="A14:D14"/>
    <mergeCell ref="A7:D7"/>
    <mergeCell ref="A8:D8"/>
    <mergeCell ref="A9:C9"/>
    <mergeCell ref="A10:D10"/>
    <mergeCell ref="C1:D1"/>
    <mergeCell ref="C2:D2"/>
    <mergeCell ref="C3:D3"/>
    <mergeCell ref="C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Шевцова Наталия Николаевна</cp:lastModifiedBy>
  <cp:lastPrinted>2007-04-10T09:05:11Z</cp:lastPrinted>
  <dcterms:created xsi:type="dcterms:W3CDTF">1996-10-08T23:32:33Z</dcterms:created>
  <dcterms:modified xsi:type="dcterms:W3CDTF">2008-01-21T14:44:59Z</dcterms:modified>
  <cp:category/>
  <cp:version/>
  <cp:contentType/>
  <cp:contentStatus/>
</cp:coreProperties>
</file>